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v1uTNaoZ+tjHvzdU7aevteYCkS5MGTBYxC6tOrh4/at65AdTQmeILqzcgNXN9lXtU5huOYYQufkAWi7OUMu7rA==" workbookSaltValue="nyyPk3XcmtTuRI+bQEr9Pw==" workbookSpinCount="100000" lockStructure="1"/>
  <bookViews>
    <workbookView xWindow="0" yWindow="0" windowWidth="28800" windowHeight="12135" tabRatio="943"/>
  </bookViews>
  <sheets>
    <sheet name="Order Sheet" sheetId="2" r:id="rId1"/>
    <sheet name="Sheet1" sheetId="1" state="hidden" r:id="rId2"/>
    <sheet name="GuitarType" sheetId="3" state="hidden" r:id="rId3"/>
    <sheet name="Dexterity" sheetId="4" state="hidden" r:id="rId4"/>
    <sheet name="Hardware" sheetId="5" state="hidden" r:id="rId5"/>
    <sheet name="BodyBackWood" sheetId="6" state="hidden" r:id="rId6"/>
    <sheet name="BodyTopWood" sheetId="7" state="hidden" r:id="rId7"/>
    <sheet name="BodyBinding" sheetId="8" state="hidden" r:id="rId8"/>
    <sheet name="Pickups" sheetId="10" state="hidden" r:id="rId9"/>
    <sheet name="BodyFinish" sheetId="9" state="hidden" r:id="rId10"/>
    <sheet name="NeckWood" sheetId="11" state="hidden" r:id="rId11"/>
    <sheet name="FretboardWood" sheetId="12" state="hidden" r:id="rId12"/>
    <sheet name="FretboardBinding" sheetId="13" state="hidden" r:id="rId13"/>
    <sheet name="SideDots" sheetId="14" state="hidden" r:id="rId14"/>
    <sheet name="PositionMarkers" sheetId="15" state="hidden" r:id="rId15"/>
    <sheet name="NeckBackFinish" sheetId="16" state="hidden" r:id="rId16"/>
    <sheet name="HeadStockFinish" sheetId="17" state="hidden" r:id="rId17"/>
    <sheet name="Frets" sheetId="18" state="hidden" r:id="rId18"/>
  </sheets>
  <definedNames>
    <definedName name="BodyBackWoodReference">BodyBackWood!$E$2</definedName>
    <definedName name="BodyBackWoodType">BodyBackWood!$B$2:$B$50</definedName>
    <definedName name="BodyBackWoodTypeList">OFFSET(BodyBackWood!$G$1,1,0,MAX(BodyBackWood!$A:$A),1)</definedName>
    <definedName name="BodyBindingReference">BodyBinding!$E$2</definedName>
    <definedName name="BodyBindingType">BodyBinding!$B$2:$B$50</definedName>
    <definedName name="BodyBindingTypeList">OFFSET(BodyBinding!$G$1,1,0,MAX(BodyBinding!$A:$A),1)</definedName>
    <definedName name="BodyFinishReference">BodyFinish!$E$2</definedName>
    <definedName name="BodyFinishType">BodyFinish!$B$2:$B$50</definedName>
    <definedName name="BodyFinishTypeList">OFFSET(BodyFinish!$G$1,1,0,MAX(BodyFinish!$A:$A),1)</definedName>
    <definedName name="BodyTopWoodReference">BodyTopWood!$E$2</definedName>
    <definedName name="BodyTopWoodType">BodyTopWood!$B$2:$B$51</definedName>
    <definedName name="BodyTopWoodTypeList">OFFSET(BodyTopWood!$G$1,1,0,MAX(BodyTopWood!$A:$A),1)</definedName>
    <definedName name="DexterityReference">Dexterity!$E$2</definedName>
    <definedName name="DexterityType">Dexterity!$B$2:$B$50</definedName>
    <definedName name="DexterityTypeList">OFFSET(Dexterity!$G$1,1,0,MAX(Dexterity!$A:$A),1)</definedName>
    <definedName name="FretboardBindingReference">FretboardBinding!$E$2</definedName>
    <definedName name="FretboardBindingType">FretboardBinding!$B$2:$B$50</definedName>
    <definedName name="FretboardBindingTypeList">OFFSET(FretboardBinding!$G$1,1,0,MAX(FretboardBinding!$A:$A),1)</definedName>
    <definedName name="FretboardWoodReference">FretboardWood!$E$2</definedName>
    <definedName name="FretboardWoodType">FretboardWood!$B$2:$B$50</definedName>
    <definedName name="FretboardWoodTypeList">OFFSET(FretboardWood!$G$1,1,0,MAX(FretboardWood!$A:$A),1)</definedName>
    <definedName name="FretsReference">Frets!$E$2</definedName>
    <definedName name="FretsType">Frets!$B$2:$B$50</definedName>
    <definedName name="FretsTypeList">OFFSET(Frets!$G$1,1,0,MAX(Frets!$A:$A),1)</definedName>
    <definedName name="GuitarReference">GuitarType!$E$2</definedName>
    <definedName name="GuitarType">GuitarType!$B$2:$B$50</definedName>
    <definedName name="GuitarTypeList">OFFSET(GuitarType!$G$1,1,0,MAX(GuitarType!$A:$A),1)</definedName>
    <definedName name="HardwareReference">Hardware!$E$2</definedName>
    <definedName name="HardwareType">Hardware!$B$2:$B$50</definedName>
    <definedName name="HardwareTypeList">OFFSET(Hardware!$G$1,1,0,MAX(Hardware!$A:$A),1)</definedName>
    <definedName name="HeadStockFinishReference">HeadStockFinish!$E$2</definedName>
    <definedName name="HeadStockFinishType">HeadStockFinish!$B$2:$B$50</definedName>
    <definedName name="HeadStockFinishTypeList">OFFSET(HeadStockFinish!$G$1,1,0,MAX(HeadStockFinish!$A:$A),1)</definedName>
    <definedName name="NeckBackFinishReference">NeckBackFinish!$E$2</definedName>
    <definedName name="NeckBackFinishType">NeckBackFinish!$B$2:$B$50</definedName>
    <definedName name="NeckBackFinishTypeList">OFFSET(NeckBackFinish!$G$1,1,0,MAX(NeckBackFinish!$A:$A),1)</definedName>
    <definedName name="NeckWoodReference">NeckWood!$E$2</definedName>
    <definedName name="NeckWoodType">NeckWood!$B$2:$B$50</definedName>
    <definedName name="NeckWoodTypeList">OFFSET(NeckWood!$G$1,1,0,MAX(NeckWood!$A:$A),1)</definedName>
    <definedName name="PickupsReference">Pickups!$E$2</definedName>
    <definedName name="PickupsType">Pickups!$B$2:$B$50</definedName>
    <definedName name="PickupsTypeList">OFFSET(Pickups!$G$1,1,0,MAX(Pickups!$A:$A),1)</definedName>
    <definedName name="PositionMarkersReference">PositionMarkers!$E$2</definedName>
    <definedName name="PositionMarkersType">PositionMarkers!$B$2:$B$50</definedName>
    <definedName name="PositionMarkersTypeList">OFFSET(PositionMarkers!$G$1,1,0,MAX(PositionMarkers!$A:$A),1)</definedName>
    <definedName name="SideDotsReference">SideDots!$E$2</definedName>
    <definedName name="SideDotsType">SideDots!$B$2:$B$50</definedName>
    <definedName name="SideDotsTypeList">OFFSET(SideDots!$G$1,1,0,MAX(SideDots!$A:$A),1)</definedName>
  </definedNames>
  <calcPr calcId="152511"/>
</workbook>
</file>

<file path=xl/calcChain.xml><?xml version="1.0" encoding="utf-8"?>
<calcChain xmlns="http://schemas.openxmlformats.org/spreadsheetml/2006/main">
  <c r="G5" i="17" l="1"/>
  <c r="G4" i="17"/>
  <c r="G3" i="17"/>
  <c r="G2" i="17"/>
  <c r="G4" i="11"/>
  <c r="G3" i="11"/>
  <c r="G2" i="11"/>
  <c r="G4" i="5"/>
  <c r="G3" i="5"/>
  <c r="G2" i="5"/>
  <c r="G10" i="7" l="1"/>
  <c r="G9" i="7"/>
  <c r="G8" i="7"/>
  <c r="G7" i="7"/>
  <c r="I21" i="2" l="1"/>
  <c r="I20" i="2"/>
  <c r="I19" i="2"/>
  <c r="I18" i="2"/>
  <c r="I17" i="2"/>
  <c r="I16" i="2"/>
  <c r="I15" i="2"/>
  <c r="I14" i="2"/>
  <c r="I12" i="2"/>
  <c r="I11" i="2"/>
  <c r="I10" i="2"/>
  <c r="I9" i="2"/>
  <c r="I8" i="2"/>
  <c r="I7" i="2"/>
  <c r="I6" i="2"/>
  <c r="I5" i="2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18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G4" i="16"/>
  <c r="G3" i="16"/>
  <c r="G2" i="16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G4" i="15"/>
  <c r="G3" i="15"/>
  <c r="G2" i="15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G3" i="14"/>
  <c r="G2" i="14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G3" i="13"/>
  <c r="G2" i="13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3" i="12"/>
  <c r="G2" i="12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3" i="9"/>
  <c r="G2" i="9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3" i="10"/>
  <c r="G2" i="10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G2" i="8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6" i="7"/>
  <c r="G5" i="7"/>
  <c r="G4" i="7"/>
  <c r="G3" i="7"/>
  <c r="G2" i="7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2" i="6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G51" i="3"/>
  <c r="I23" i="2" l="1"/>
</calcChain>
</file>

<file path=xl/sharedStrings.xml><?xml version="1.0" encoding="utf-8"?>
<sst xmlns="http://schemas.openxmlformats.org/spreadsheetml/2006/main" count="167" uniqueCount="88">
  <si>
    <t>Guitar Type</t>
  </si>
  <si>
    <t>6 string 25.5" scale</t>
  </si>
  <si>
    <t>Additional Cost</t>
  </si>
  <si>
    <t>RH</t>
  </si>
  <si>
    <t>Swamp Ash</t>
  </si>
  <si>
    <t>Black Limba</t>
  </si>
  <si>
    <t>White Limba</t>
  </si>
  <si>
    <t>Flame Maple</t>
  </si>
  <si>
    <t>Quilt Maple</t>
  </si>
  <si>
    <t>Ebony</t>
  </si>
  <si>
    <t>Mac Ebony</t>
  </si>
  <si>
    <t>White</t>
  </si>
  <si>
    <t>Black</t>
  </si>
  <si>
    <t>Multi-ply white</t>
  </si>
  <si>
    <t>Pickups</t>
  </si>
  <si>
    <t>Neck Wood</t>
  </si>
  <si>
    <t>Body Finish</t>
  </si>
  <si>
    <t>Open-pore satin clear</t>
  </si>
  <si>
    <t>Fretboard Wood</t>
  </si>
  <si>
    <t>Maple</t>
  </si>
  <si>
    <t>Birdseye Maple</t>
  </si>
  <si>
    <t>Neck Back Finish</t>
  </si>
  <si>
    <t>Frets</t>
  </si>
  <si>
    <t>Med jumbo nickel silver</t>
  </si>
  <si>
    <t>Fretboard Binding</t>
  </si>
  <si>
    <t>Cream</t>
  </si>
  <si>
    <t>None - hidden fret ends</t>
  </si>
  <si>
    <t>Side Dots</t>
  </si>
  <si>
    <t>Standard</t>
  </si>
  <si>
    <t>Position Markers</t>
  </si>
  <si>
    <t>None</t>
  </si>
  <si>
    <t>Body Binding</t>
  </si>
  <si>
    <t>Base Price</t>
  </si>
  <si>
    <t>Hardware</t>
  </si>
  <si>
    <t>Reference</t>
  </si>
  <si>
    <t>Number</t>
  </si>
  <si>
    <t>Options</t>
  </si>
  <si>
    <t>List Without Blanks</t>
  </si>
  <si>
    <t>HeadStock Finish</t>
  </si>
  <si>
    <t>LH (+$100)</t>
  </si>
  <si>
    <t>Rosewood (+$100)</t>
  </si>
  <si>
    <t>Main Body Wood</t>
  </si>
  <si>
    <t>Body Cap Wood</t>
  </si>
  <si>
    <t>Matches main body wood</t>
  </si>
  <si>
    <t>Pale Moon Ebony (+$100)</t>
  </si>
  <si>
    <t>Ziricote (+$50)</t>
  </si>
  <si>
    <t>Zebra (+$50)</t>
  </si>
  <si>
    <t>Luminlay (+$25)</t>
  </si>
  <si>
    <t>Dots (+$25)</t>
  </si>
  <si>
    <t>Offset dots (+$25)</t>
  </si>
  <si>
    <t>Super jumbo nickel silver (+$25)</t>
  </si>
  <si>
    <t>Right or Left Hand</t>
  </si>
  <si>
    <t>Level, filled, satin clear (+$50)</t>
  </si>
  <si>
    <t>Med Jumbo EVO Gold (+$25)</t>
  </si>
  <si>
    <t>We will review your order and contact you to confirm pricing, shipping and final details</t>
  </si>
  <si>
    <t>Please save this file when you're done and email it to info@fastguitars.com</t>
  </si>
  <si>
    <t>Hardshell case + insured shipping internationally is typically $250</t>
  </si>
  <si>
    <t>Total cost of guitar as specifified</t>
  </si>
  <si>
    <t>All prices in USD.  50% down, 50% due on completion via Paypal</t>
  </si>
  <si>
    <t>Spalted Maple (+$30)</t>
  </si>
  <si>
    <t>Maple Burl (+$75)</t>
  </si>
  <si>
    <t>Mac Ebony (+$75)</t>
  </si>
  <si>
    <t>Wenge (+$75)</t>
  </si>
  <si>
    <t>Buckeye Burl (+$200)</t>
  </si>
  <si>
    <t>6-string active EMG (+$75)</t>
  </si>
  <si>
    <t>Level, filled, satin clear (+$125)</t>
  </si>
  <si>
    <t>Level, filled, satin clear with color on top (+$225)</t>
  </si>
  <si>
    <t>Satin back, gloss top (+$225)</t>
  </si>
  <si>
    <t>Satin back, gloss and colored top  (+$300)</t>
  </si>
  <si>
    <t>Luminlay offset dots (+$60)</t>
  </si>
  <si>
    <t>Blocks (+$100)</t>
  </si>
  <si>
    <t>Med jumbo stainless (+$150)</t>
  </si>
  <si>
    <t>Super jumbo stainless (+$150)</t>
  </si>
  <si>
    <t>Shipping and case not included.  Hardshell case + insured shipping to North America is typically $150</t>
  </si>
  <si>
    <t>Mahogany</t>
  </si>
  <si>
    <t>Talisman Custom Order Sheet</t>
  </si>
  <si>
    <t>Traps (+$100)</t>
  </si>
  <si>
    <t>Black Hipshot</t>
  </si>
  <si>
    <t>Chrome Hipshot</t>
  </si>
  <si>
    <t>Black Chrome Gotoh</t>
  </si>
  <si>
    <t>6-string Seymour Duncan or DiMarzio passive</t>
  </si>
  <si>
    <t xml:space="preserve">5pc Roasted Maple </t>
  </si>
  <si>
    <t>5pc Maple</t>
  </si>
  <si>
    <t>5pc Mahogany</t>
  </si>
  <si>
    <t>Pau Ferro</t>
  </si>
  <si>
    <t>Ebony, satin finish</t>
  </si>
  <si>
    <t>Wood matches body top, satin finish</t>
  </si>
  <si>
    <t>Wood matches body top, color or gloss finish (+$100)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</si>
</sst>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rgb="FF000000"/>
      <name val="Tahoma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164" fontId="0" fillId="0" borderId="0" xfId="1" applyFont="1"/>
    <xf numFmtId="164" fontId="4" fillId="2" borderId="0" xfId="0" applyNumberFormat="1" applyFont="1" applyFill="1"/>
    <xf numFmtId="0" fontId="0" fillId="3" borderId="0" xfId="0" applyFill="1"/>
    <xf numFmtId="0" fontId="4" fillId="3" borderId="0" xfId="0" applyFont="1" applyFill="1"/>
    <xf numFmtId="0" fontId="5" fillId="3" borderId="0" xfId="0" applyFont="1" applyFill="1"/>
    <xf numFmtId="0" fontId="0" fillId="3" borderId="0" xfId="0" applyFont="1" applyFill="1"/>
    <xf numFmtId="164" fontId="0" fillId="3" borderId="0" xfId="1" applyFont="1" applyFill="1"/>
    <xf numFmtId="0" fontId="4" fillId="3" borderId="0" xfId="0" applyFont="1" applyFill="1" applyAlignment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44" fontId="4" fillId="3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10" dropStyle="combo" dx="16" fmlaLink="GuitarReference" fmlaRange="GuitarTypeList" noThreeD="1" sel="1" val="0"/>
</file>

<file path=xl/ctrlProps/ctrlProp10.xml><?xml version="1.0" encoding="utf-8"?>
<formControlPr xmlns="http://schemas.microsoft.com/office/spreadsheetml/2009/9/main" objectType="Drop" dropLines="10" dropStyle="combo" dx="16" fmlaLink="FretboardWoodReference" fmlaRange="FretboardWoodTypeList" noThreeD="1" sel="1" val="0"/>
</file>

<file path=xl/ctrlProps/ctrlProp11.xml><?xml version="1.0" encoding="utf-8"?>
<formControlPr xmlns="http://schemas.microsoft.com/office/spreadsheetml/2009/9/main" objectType="Drop" dropLines="10" dropStyle="combo" dx="16" fmlaLink="FretboardBindingReference" fmlaRange="FretboardBindingTypeList" noThreeD="1" sel="2" val="0"/>
</file>

<file path=xl/ctrlProps/ctrlProp12.xml><?xml version="1.0" encoding="utf-8"?>
<formControlPr xmlns="http://schemas.microsoft.com/office/spreadsheetml/2009/9/main" objectType="Drop" dropLines="10" dropStyle="combo" dx="16" fmlaLink="SideDotsReference" fmlaRange="SideDotsTypeList" noThreeD="1" sel="1" val="0"/>
</file>

<file path=xl/ctrlProps/ctrlProp13.xml><?xml version="1.0" encoding="utf-8"?>
<formControlPr xmlns="http://schemas.microsoft.com/office/spreadsheetml/2009/9/main" objectType="Drop" dropLines="10" dropStyle="combo" dx="16" fmlaLink="PositionMarkersReference" fmlaRange="PositionMarkersTypeList" noThreeD="1" sel="6" val="0"/>
</file>

<file path=xl/ctrlProps/ctrlProp14.xml><?xml version="1.0" encoding="utf-8"?>
<formControlPr xmlns="http://schemas.microsoft.com/office/spreadsheetml/2009/9/main" objectType="Drop" dropLines="10" dropStyle="combo" dx="16" fmlaLink="NeckBackFinishReference" fmlaRange="NeckBackFinishTypeList" noThreeD="1" sel="1" val="0"/>
</file>

<file path=xl/ctrlProps/ctrlProp15.xml><?xml version="1.0" encoding="utf-8"?>
<formControlPr xmlns="http://schemas.microsoft.com/office/spreadsheetml/2009/9/main" objectType="Drop" dropLines="10" dropStyle="combo" dx="16" fmlaLink="HeadStockFinishReference" fmlaRange="HeadStockFinishTypeList" noThreeD="1" sel="2" val="0"/>
</file>

<file path=xl/ctrlProps/ctrlProp16.xml><?xml version="1.0" encoding="utf-8"?>
<formControlPr xmlns="http://schemas.microsoft.com/office/spreadsheetml/2009/9/main" objectType="Drop" dropLines="10" dropStyle="combo" dx="16" fmlaLink="FretsReference" fmlaRange="FretsTypeList" noThreeD="1" sel="1" val="0"/>
</file>

<file path=xl/ctrlProps/ctrlProp2.xml><?xml version="1.0" encoding="utf-8"?>
<formControlPr xmlns="http://schemas.microsoft.com/office/spreadsheetml/2009/9/main" objectType="Drop" dropLines="10" dropStyle="combo" dx="16" fmlaLink="DexterityReference" fmlaRange="DexterityTypeList" noThreeD="1" sel="1" val="0"/>
</file>

<file path=xl/ctrlProps/ctrlProp3.xml><?xml version="1.0" encoding="utf-8"?>
<formControlPr xmlns="http://schemas.microsoft.com/office/spreadsheetml/2009/9/main" objectType="Drop" dropLines="10" dropStyle="combo" dx="16" fmlaLink="HardwareReference" fmlaRange="HardwareTypeList" noThreeD="1" sel="1" val="0"/>
</file>

<file path=xl/ctrlProps/ctrlProp4.xml><?xml version="1.0" encoding="utf-8"?>
<formControlPr xmlns="http://schemas.microsoft.com/office/spreadsheetml/2009/9/main" objectType="Drop" dropLines="10" dropStyle="combo" dx="16" fmlaLink="BodyBackWoodReference" fmlaRange="BodyBackWoodTypeList" noThreeD="1" sel="4" val="0"/>
</file>

<file path=xl/ctrlProps/ctrlProp5.xml><?xml version="1.0" encoding="utf-8"?>
<formControlPr xmlns="http://schemas.microsoft.com/office/spreadsheetml/2009/9/main" objectType="Drop" dropLines="10" dropStyle="combo" dx="16" fmlaLink="BodyTopWoodReference" fmlaRange="BodyTopWoodTypeList" noThreeD="1" sel="2" val="0"/>
</file>

<file path=xl/ctrlProps/ctrlProp6.xml><?xml version="1.0" encoding="utf-8"?>
<formControlPr xmlns="http://schemas.microsoft.com/office/spreadsheetml/2009/9/main" objectType="Drop" dropLines="10" dropStyle="combo" dx="16" fmlaLink="BodyBindingReference" fmlaRange="BodyBindingTypeList" noThreeD="1" sel="2" val="0"/>
</file>

<file path=xl/ctrlProps/ctrlProp7.xml><?xml version="1.0" encoding="utf-8"?>
<formControlPr xmlns="http://schemas.microsoft.com/office/spreadsheetml/2009/9/main" objectType="Drop" dropLines="10" dropStyle="combo" dx="16" fmlaLink="PickupsReference" fmlaRange="PickupsTypeList" noThreeD="1" sel="1" val="0"/>
</file>

<file path=xl/ctrlProps/ctrlProp8.xml><?xml version="1.0" encoding="utf-8"?>
<formControlPr xmlns="http://schemas.microsoft.com/office/spreadsheetml/2009/9/main" objectType="Drop" dropLines="10" dropStyle="combo" dx="16" fmlaLink="BodyFinishReference" fmlaRange="BodyFinishTypeList" noThreeD="1" sel="1" val="0"/>
</file>

<file path=xl/ctrlProps/ctrlProp9.xml><?xml version="1.0" encoding="utf-8"?>
<formControlPr xmlns="http://schemas.microsoft.com/office/spreadsheetml/2009/9/main" objectType="Drop" dropLines="10" dropStyle="combo" dx="16" fmlaLink="NeckWoodReference" fmlaRange="NeckWoodTypeList" noThreeD="1" sel="3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6</xdr:col>
          <xdr:colOff>600075</xdr:colOff>
          <xdr:row>4</xdr:row>
          <xdr:rowOff>190500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5</xdr:row>
          <xdr:rowOff>9525</xdr:rowOff>
        </xdr:from>
        <xdr:to>
          <xdr:col>6</xdr:col>
          <xdr:colOff>600075</xdr:colOff>
          <xdr:row>5</xdr:row>
          <xdr:rowOff>200025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6</xdr:col>
          <xdr:colOff>600075</xdr:colOff>
          <xdr:row>6</xdr:row>
          <xdr:rowOff>190500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6</xdr:col>
          <xdr:colOff>600075</xdr:colOff>
          <xdr:row>7</xdr:row>
          <xdr:rowOff>190500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6</xdr:col>
          <xdr:colOff>600075</xdr:colOff>
          <xdr:row>8</xdr:row>
          <xdr:rowOff>190500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6</xdr:col>
          <xdr:colOff>600075</xdr:colOff>
          <xdr:row>9</xdr:row>
          <xdr:rowOff>190500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6</xdr:col>
          <xdr:colOff>600075</xdr:colOff>
          <xdr:row>10</xdr:row>
          <xdr:rowOff>190500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0</xdr:rowOff>
        </xdr:from>
        <xdr:to>
          <xdr:col>6</xdr:col>
          <xdr:colOff>600075</xdr:colOff>
          <xdr:row>11</xdr:row>
          <xdr:rowOff>190500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6</xdr:col>
          <xdr:colOff>600075</xdr:colOff>
          <xdr:row>13</xdr:row>
          <xdr:rowOff>190500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6</xdr:col>
          <xdr:colOff>600075</xdr:colOff>
          <xdr:row>14</xdr:row>
          <xdr:rowOff>190500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0</xdr:rowOff>
        </xdr:from>
        <xdr:to>
          <xdr:col>6</xdr:col>
          <xdr:colOff>600075</xdr:colOff>
          <xdr:row>15</xdr:row>
          <xdr:rowOff>190500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9525</xdr:rowOff>
        </xdr:from>
        <xdr:to>
          <xdr:col>6</xdr:col>
          <xdr:colOff>600075</xdr:colOff>
          <xdr:row>16</xdr:row>
          <xdr:rowOff>200025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9525</xdr:rowOff>
        </xdr:from>
        <xdr:to>
          <xdr:col>6</xdr:col>
          <xdr:colOff>600075</xdr:colOff>
          <xdr:row>17</xdr:row>
          <xdr:rowOff>200025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0</xdr:rowOff>
        </xdr:from>
        <xdr:to>
          <xdr:col>6</xdr:col>
          <xdr:colOff>600075</xdr:colOff>
          <xdr:row>18</xdr:row>
          <xdr:rowOff>190500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6</xdr:col>
          <xdr:colOff>600075</xdr:colOff>
          <xdr:row>19</xdr:row>
          <xdr:rowOff>190500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6</xdr:col>
          <xdr:colOff>600075</xdr:colOff>
          <xdr:row>20</xdr:row>
          <xdr:rowOff>190500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3</xdr:col>
      <xdr:colOff>504465</xdr:colOff>
      <xdr:row>0</xdr:row>
      <xdr:rowOff>657143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76190" cy="6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27"/>
  <sheetViews>
    <sheetView tabSelected="1" workbookViewId="0">
      <selection activeCell="I23" sqref="I23"/>
    </sheetView>
  </sheetViews>
  <sheetFormatPr defaultRowHeight="15" x14ac:dyDescent="0.25"/>
  <cols>
    <col min="1" max="1" width="20.7109375" style="6" customWidth="1"/>
    <col min="2" max="2" width="5.7109375" style="6" customWidth="1"/>
    <col min="3" max="7" width="9.140625" style="6"/>
    <col min="8" max="8" width="5.7109375" style="6" customWidth="1"/>
    <col min="9" max="9" width="14.5703125" style="6" bestFit="1" customWidth="1"/>
    <col min="10" max="10" width="154" style="6" customWidth="1"/>
    <col min="11" max="16384" width="9.140625" style="6"/>
  </cols>
  <sheetData>
    <row r="1" spans="1:11" ht="52.5" customHeight="1" x14ac:dyDescent="0.25"/>
    <row r="2" spans="1:11" s="7" customFormat="1" ht="18.75" x14ac:dyDescent="0.3"/>
    <row r="3" spans="1:11" ht="18.75" x14ac:dyDescent="0.3">
      <c r="A3" s="8" t="s">
        <v>75</v>
      </c>
    </row>
    <row r="4" spans="1:11" ht="18.75" x14ac:dyDescent="0.3">
      <c r="A4" s="7"/>
      <c r="B4" s="7"/>
      <c r="C4" s="7"/>
      <c r="D4" s="7"/>
      <c r="E4" s="7"/>
      <c r="F4" s="7"/>
      <c r="G4" s="7"/>
      <c r="H4" s="7"/>
      <c r="I4" s="9"/>
      <c r="J4" s="7"/>
      <c r="K4" s="7"/>
    </row>
    <row r="5" spans="1:11" ht="18.75" x14ac:dyDescent="0.3">
      <c r="A5" s="8" t="s">
        <v>0</v>
      </c>
      <c r="B5" s="7"/>
      <c r="C5" s="7"/>
      <c r="D5" s="7"/>
      <c r="E5" s="7"/>
      <c r="F5" s="7"/>
      <c r="G5" s="7"/>
      <c r="H5" s="7"/>
      <c r="I5" s="10">
        <f>VLOOKUP(GuitarReference,GuitarType!$A$2:$C$50,3,FALSE)</f>
        <v>0</v>
      </c>
      <c r="J5" s="7"/>
      <c r="K5" s="7"/>
    </row>
    <row r="6" spans="1:11" ht="18.75" x14ac:dyDescent="0.3">
      <c r="A6" s="8" t="s">
        <v>51</v>
      </c>
      <c r="B6" s="7"/>
      <c r="C6" s="7"/>
      <c r="D6" s="7"/>
      <c r="E6" s="7"/>
      <c r="F6" s="7"/>
      <c r="G6" s="7"/>
      <c r="H6" s="7"/>
      <c r="I6" s="10">
        <f>VLOOKUP(DexterityReference,Dexterity!$A$2:$C$50,3,FALSE)</f>
        <v>0</v>
      </c>
      <c r="J6" s="7"/>
      <c r="K6" s="7"/>
    </row>
    <row r="7" spans="1:11" ht="18.75" x14ac:dyDescent="0.3">
      <c r="A7" s="8" t="s">
        <v>33</v>
      </c>
      <c r="B7" s="11"/>
      <c r="C7" s="11"/>
      <c r="D7" s="11"/>
      <c r="E7" s="11"/>
      <c r="F7" s="12"/>
      <c r="G7" s="13"/>
      <c r="H7" s="7"/>
      <c r="I7" s="10">
        <f>VLOOKUP(HardwareReference,Hardware!$A$2:$C$50,3,FALSE)</f>
        <v>0</v>
      </c>
      <c r="J7" s="7"/>
      <c r="K7" s="7"/>
    </row>
    <row r="8" spans="1:11" ht="18.75" x14ac:dyDescent="0.3">
      <c r="A8" s="8" t="s">
        <v>41</v>
      </c>
      <c r="B8" s="7"/>
      <c r="C8" s="7"/>
      <c r="D8" s="7"/>
      <c r="E8" s="7"/>
      <c r="F8" s="7"/>
      <c r="G8" s="7"/>
      <c r="H8" s="7"/>
      <c r="I8" s="10">
        <f>VLOOKUP(BodyBackWoodReference,BodyBackWood!$A$2:$C$50,3,FALSE)</f>
        <v>0</v>
      </c>
      <c r="J8" s="7"/>
      <c r="K8" s="7"/>
    </row>
    <row r="9" spans="1:11" ht="18.75" x14ac:dyDescent="0.3">
      <c r="A9" s="8" t="s">
        <v>42</v>
      </c>
      <c r="B9" s="7"/>
      <c r="C9" s="7"/>
      <c r="D9" s="7"/>
      <c r="E9" s="7"/>
      <c r="F9" s="7"/>
      <c r="G9" s="7"/>
      <c r="H9" s="7"/>
      <c r="I9" s="10">
        <f>VLOOKUP(BodyTopWoodReference,BodyTopWood!$A$2:$C$50,3,FALSE)</f>
        <v>0</v>
      </c>
      <c r="J9" s="7"/>
      <c r="K9" s="7"/>
    </row>
    <row r="10" spans="1:11" ht="18.75" x14ac:dyDescent="0.3">
      <c r="A10" s="8" t="s">
        <v>31</v>
      </c>
      <c r="B10" s="7"/>
      <c r="C10" s="7"/>
      <c r="D10" s="7"/>
      <c r="E10" s="7"/>
      <c r="F10" s="7"/>
      <c r="G10" s="7"/>
      <c r="H10" s="7"/>
      <c r="I10" s="10">
        <f>VLOOKUP(BodyBindingReference,BodyBinding!$A$2:$C$50,3,FALSE)</f>
        <v>0</v>
      </c>
      <c r="J10" s="7"/>
      <c r="K10" s="7"/>
    </row>
    <row r="11" spans="1:11" ht="18.75" x14ac:dyDescent="0.3">
      <c r="A11" s="8" t="s">
        <v>14</v>
      </c>
      <c r="B11" s="7"/>
      <c r="C11" s="7"/>
      <c r="D11" s="7"/>
      <c r="E11" s="7"/>
      <c r="F11" s="7"/>
      <c r="G11" s="7"/>
      <c r="H11" s="7"/>
      <c r="I11" s="10">
        <f>VLOOKUP(PickupsReference,Pickups!$A$2:$C$50,3,FALSE)</f>
        <v>0</v>
      </c>
      <c r="J11" s="7"/>
      <c r="K11" s="7"/>
    </row>
    <row r="12" spans="1:11" ht="18.75" x14ac:dyDescent="0.3">
      <c r="A12" s="8" t="s">
        <v>16</v>
      </c>
      <c r="B12" s="7"/>
      <c r="C12" s="7"/>
      <c r="D12" s="7"/>
      <c r="E12" s="7"/>
      <c r="F12" s="7"/>
      <c r="G12" s="7"/>
      <c r="H12" s="7"/>
      <c r="I12" s="10">
        <f>VLOOKUP(BodyFinishReference,BodyFinish!$A$2:$C$50,3,FALSE)</f>
        <v>0</v>
      </c>
      <c r="K12" s="7"/>
    </row>
    <row r="13" spans="1:11" ht="18.75" x14ac:dyDescent="0.3">
      <c r="A13" s="8"/>
      <c r="B13" s="7"/>
      <c r="C13" s="7"/>
      <c r="D13" s="7"/>
      <c r="E13" s="7"/>
      <c r="F13" s="7"/>
      <c r="G13" s="7"/>
      <c r="H13" s="7"/>
      <c r="I13" s="10"/>
      <c r="J13" s="7"/>
      <c r="K13" s="7"/>
    </row>
    <row r="14" spans="1:11" ht="18.75" x14ac:dyDescent="0.3">
      <c r="A14" s="8" t="s">
        <v>15</v>
      </c>
      <c r="B14" s="7"/>
      <c r="C14" s="7"/>
      <c r="D14" s="7"/>
      <c r="E14" s="7"/>
      <c r="F14" s="7"/>
      <c r="G14" s="7"/>
      <c r="H14" s="7"/>
      <c r="I14" s="10">
        <f>VLOOKUP(NeckWoodReference,NeckWood!$A$2:$C$50,3,FALSE)</f>
        <v>0</v>
      </c>
      <c r="J14" s="7" t="s">
        <v>55</v>
      </c>
      <c r="K14" s="7"/>
    </row>
    <row r="15" spans="1:11" ht="18.75" x14ac:dyDescent="0.3">
      <c r="A15" s="8" t="s">
        <v>18</v>
      </c>
      <c r="B15" s="7"/>
      <c r="C15" s="7"/>
      <c r="D15" s="7"/>
      <c r="E15" s="7"/>
      <c r="F15" s="7"/>
      <c r="G15" s="7"/>
      <c r="H15" s="7"/>
      <c r="I15" s="10">
        <f>VLOOKUP(FretboardWoodReference,FretboardWood!$A$2:$C$50,3,FALSE)</f>
        <v>0</v>
      </c>
      <c r="J15" s="7" t="s">
        <v>54</v>
      </c>
      <c r="K15" s="7"/>
    </row>
    <row r="16" spans="1:11" ht="18.75" x14ac:dyDescent="0.3">
      <c r="A16" s="8" t="s">
        <v>24</v>
      </c>
      <c r="B16" s="7"/>
      <c r="C16" s="7"/>
      <c r="D16" s="7"/>
      <c r="E16" s="7"/>
      <c r="F16" s="7"/>
      <c r="G16" s="7"/>
      <c r="H16" s="7"/>
      <c r="I16" s="10">
        <f>VLOOKUP(FretboardBindingReference,FretboardBinding!$A$2:$C$50,3,FALSE)</f>
        <v>0</v>
      </c>
      <c r="J16" s="7"/>
      <c r="K16" s="7"/>
    </row>
    <row r="17" spans="1:11" ht="18.75" x14ac:dyDescent="0.3">
      <c r="A17" s="8" t="s">
        <v>27</v>
      </c>
      <c r="B17" s="7"/>
      <c r="C17" s="7"/>
      <c r="D17" s="7"/>
      <c r="E17" s="7"/>
      <c r="F17" s="7"/>
      <c r="G17" s="7"/>
      <c r="H17" s="7"/>
      <c r="I17" s="10">
        <f>VLOOKUP(SideDotsReference,SideDots!$A$2:$C$50,3,FALSE)</f>
        <v>0</v>
      </c>
      <c r="J17" s="7"/>
      <c r="K17" s="7"/>
    </row>
    <row r="18" spans="1:11" ht="18.75" x14ac:dyDescent="0.3">
      <c r="A18" s="8" t="s">
        <v>29</v>
      </c>
      <c r="B18" s="7"/>
      <c r="C18" s="7"/>
      <c r="D18" s="7"/>
      <c r="E18" s="7"/>
      <c r="F18" s="7"/>
      <c r="G18" s="7"/>
      <c r="H18" s="7"/>
      <c r="I18" s="10">
        <f>VLOOKUP(PositionMarkersReference,PositionMarkers!$A$2:$C$50,3,FALSE)</f>
        <v>100</v>
      </c>
      <c r="J18" s="7" t="s">
        <v>73</v>
      </c>
      <c r="K18" s="7"/>
    </row>
    <row r="19" spans="1:11" ht="18.75" x14ac:dyDescent="0.3">
      <c r="A19" s="8" t="s">
        <v>21</v>
      </c>
      <c r="B19" s="7"/>
      <c r="C19" s="7"/>
      <c r="D19" s="7"/>
      <c r="E19" s="7"/>
      <c r="F19" s="7"/>
      <c r="G19" s="7"/>
      <c r="H19" s="7"/>
      <c r="I19" s="10">
        <f>VLOOKUP(NeckBackFinishReference,NeckBackFinish!$A$2:$C$50,3,FALSE)</f>
        <v>0</v>
      </c>
      <c r="J19" s="7" t="s">
        <v>56</v>
      </c>
      <c r="K19" s="7"/>
    </row>
    <row r="20" spans="1:11" ht="18.75" x14ac:dyDescent="0.3">
      <c r="A20" s="8" t="s">
        <v>38</v>
      </c>
      <c r="B20" s="7"/>
      <c r="C20" s="7"/>
      <c r="D20" s="7"/>
      <c r="E20" s="7"/>
      <c r="F20" s="7"/>
      <c r="G20" s="7"/>
      <c r="H20" s="7"/>
      <c r="I20" s="10">
        <f>VLOOKUP(HeadStockFinishReference,HeadStockFinish!$A$2:$C$50,3,FALSE)</f>
        <v>0</v>
      </c>
      <c r="K20" s="7"/>
    </row>
    <row r="21" spans="1:11" ht="18.75" x14ac:dyDescent="0.3">
      <c r="A21" s="8" t="s">
        <v>22</v>
      </c>
      <c r="B21" s="7"/>
      <c r="C21" s="7"/>
      <c r="D21" s="7"/>
      <c r="E21" s="7"/>
      <c r="F21" s="7"/>
      <c r="G21" s="7"/>
      <c r="H21" s="7"/>
      <c r="I21" s="10">
        <f>VLOOKUP(FretsReference,Frets!$A$2:$C$50,3,FALSE)</f>
        <v>0</v>
      </c>
      <c r="J21" s="7" t="s">
        <v>58</v>
      </c>
      <c r="K21" s="7"/>
    </row>
    <row r="22" spans="1:11" ht="18.75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8.75" x14ac:dyDescent="0.3">
      <c r="A23" s="7"/>
      <c r="B23" s="7"/>
      <c r="C23" s="7"/>
      <c r="D23" s="7"/>
      <c r="E23" s="7"/>
      <c r="F23" s="7"/>
      <c r="G23" s="7"/>
      <c r="H23" s="7"/>
      <c r="I23" s="5">
        <f>SUM(Sheet1!K22,'Order Sheet'!I5:I21)</f>
        <v>2000</v>
      </c>
      <c r="J23" s="7" t="s">
        <v>57</v>
      </c>
      <c r="K23" s="7"/>
    </row>
    <row r="24" spans="1:11" ht="18.75" x14ac:dyDescent="0.3">
      <c r="A24" s="7"/>
      <c r="B24" s="7"/>
      <c r="C24" s="7"/>
      <c r="D24" s="7"/>
      <c r="E24" s="7"/>
      <c r="F24" s="7"/>
      <c r="G24" s="7"/>
      <c r="H24" s="7"/>
      <c r="I24" s="14"/>
      <c r="J24" s="7"/>
      <c r="K24" s="7"/>
    </row>
    <row r="25" spans="1:11" ht="18.75" x14ac:dyDescent="0.3">
      <c r="A25" s="7"/>
      <c r="B25" s="7"/>
      <c r="C25" s="7"/>
      <c r="D25" s="7"/>
      <c r="E25" s="7"/>
      <c r="F25" s="7"/>
      <c r="G25" s="7"/>
      <c r="H25" s="7"/>
      <c r="I25" s="7"/>
      <c r="K25" s="7"/>
    </row>
    <row r="26" spans="1:11" ht="18.75" x14ac:dyDescent="0.3">
      <c r="A26" s="7"/>
      <c r="B26" s="7"/>
      <c r="C26" s="7"/>
      <c r="D26" s="7"/>
      <c r="E26" s="7"/>
      <c r="F26" s="7"/>
      <c r="G26" s="7"/>
      <c r="H26" s="7"/>
      <c r="I26" s="7"/>
      <c r="K26" s="7"/>
    </row>
    <row r="27" spans="1:11" ht="18.75" x14ac:dyDescent="0.3">
      <c r="A27" s="7"/>
      <c r="B27" s="7"/>
      <c r="C27" s="7"/>
      <c r="D27" s="7"/>
      <c r="E27" s="7"/>
      <c r="F27" s="7"/>
      <c r="G27" s="7"/>
      <c r="H27" s="7"/>
      <c r="I27" s="7"/>
      <c r="K27" s="7"/>
    </row>
  </sheetData>
  <sheetProtection algorithmName="SHA-512" hashValue="8bzHwh7W2jjhrr0bjbet8PAruylvUV/2J0K8hTRcOKnvG3Accz1LHDkOrtuf0Q97xZ7ofSZXlOeBLvLZrJ9lNA==" saltValue="VZXMwd7M9ud9MoJ3QOrUzA==" spinCount="100000" sheet="1" objects="1" scenarios="1" selectLockedCells="1" selectUnlockedCells="1"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2</xdr:col>
                    <xdr:colOff>0</xdr:colOff>
                    <xdr:row>4</xdr:row>
                    <xdr:rowOff>0</xdr:rowOff>
                  </from>
                  <to>
                    <xdr:col>6</xdr:col>
                    <xdr:colOff>600075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Drop Down 9">
              <controlPr defaultSize="0" autoLine="0" autoPict="0">
                <anchor moveWithCells="1">
                  <from>
                    <xdr:col>1</xdr:col>
                    <xdr:colOff>600075</xdr:colOff>
                    <xdr:row>5</xdr:row>
                    <xdr:rowOff>9525</xdr:rowOff>
                  </from>
                  <to>
                    <xdr:col>6</xdr:col>
                    <xdr:colOff>600075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Drop Down 10">
              <controlPr defaultSize="0" autoLine="0" autoPict="0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6</xdr:col>
                    <xdr:colOff>600075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Drop Down 11">
              <controlPr defaultSize="0" autoLine="0" autoPict="0">
                <anchor mov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6</xdr:col>
                    <xdr:colOff>600075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Drop Down 12">
              <controlPr defaultSize="0" autoLine="0" autoPict="0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6</xdr:col>
                    <xdr:colOff>600075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Drop Down 13">
              <controlPr defaultSize="0" autoLine="0" autoPict="0">
                <anchor mov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6</xdr:col>
                    <xdr:colOff>600075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Drop Down 14">
              <controlPr defaultSize="0" autoLine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6</xdr:col>
                    <xdr:colOff>600075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Drop Down 15">
              <controlPr defaultSize="0" autoLine="0" autoPict="0">
                <anchor mov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6</xdr:col>
                    <xdr:colOff>600075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Drop Down 16">
              <controlPr defaultSize="0" autoLine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6</xdr:col>
                    <xdr:colOff>600075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Drop Down 17">
              <controlPr defaultSize="0" autoLine="0" autoPict="0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6</xdr:col>
                    <xdr:colOff>600075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Drop Down 18">
              <controlPr defaultSize="0" autoLine="0" autoPict="0">
                <anchor mov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6</xdr:col>
                    <xdr:colOff>600075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Drop Down 19">
              <controlPr defaultSize="0" autoLine="0" autoPict="0">
                <anchor moveWithCells="1">
                  <from>
                    <xdr:col>2</xdr:col>
                    <xdr:colOff>0</xdr:colOff>
                    <xdr:row>16</xdr:row>
                    <xdr:rowOff>9525</xdr:rowOff>
                  </from>
                  <to>
                    <xdr:col>6</xdr:col>
                    <xdr:colOff>600075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Drop Down 20">
              <controlPr defaultSize="0" autoLine="0" autoPict="0">
                <anchor moveWithCells="1">
                  <from>
                    <xdr:col>2</xdr:col>
                    <xdr:colOff>0</xdr:colOff>
                    <xdr:row>17</xdr:row>
                    <xdr:rowOff>9525</xdr:rowOff>
                  </from>
                  <to>
                    <xdr:col>6</xdr:col>
                    <xdr:colOff>600075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Drop Down 21">
              <controlPr defaultSize="0" autoLine="0" autoPict="0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6</xdr:col>
                    <xdr:colOff>600075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Drop Down 22">
              <controlPr defaultSize="0" autoLin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6</xdr:col>
                    <xdr:colOff>600075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Drop Down 23">
              <controlPr defaultSize="0" autoLine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6</xdr:col>
                    <xdr:colOff>600075</xdr:colOff>
                    <xdr:row>20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Sheet1!$C$5:$C$7</xm:f>
          </x14:formula1>
          <xm:sqref>B7</xm:sqref>
        </x14:dataValidation>
        <x14:dataValidation type="list" allowBlank="1" showInputMessage="1" showErrorMessage="1">
          <x14:formula1>
            <xm:f>Sheet1!$F$9:$F$19</xm:f>
          </x14:formula1>
          <xm:sqref>B10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51"/>
  <sheetViews>
    <sheetView workbookViewId="0">
      <selection activeCell="C10" sqref="C10"/>
    </sheetView>
  </sheetViews>
  <sheetFormatPr defaultRowHeight="15" x14ac:dyDescent="0.25"/>
  <cols>
    <col min="1" max="1" width="8.28515625" bestFit="1" customWidth="1"/>
    <col min="2" max="2" width="43.140625" bestFit="1" customWidth="1"/>
    <col min="3" max="3" width="23.85546875" bestFit="1" customWidth="1"/>
    <col min="5" max="5" width="10.140625" bestFit="1" customWidth="1"/>
    <col min="7" max="7" width="62.7109375" bestFit="1" customWidth="1"/>
  </cols>
  <sheetData>
    <row r="1" spans="1:7" x14ac:dyDescent="0.25">
      <c r="A1" t="s">
        <v>35</v>
      </c>
      <c r="B1" t="s">
        <v>36</v>
      </c>
      <c r="C1" t="s">
        <v>2</v>
      </c>
      <c r="E1" t="s">
        <v>34</v>
      </c>
      <c r="G1" t="s">
        <v>37</v>
      </c>
    </row>
    <row r="2" spans="1:7" ht="16.5" x14ac:dyDescent="0.25">
      <c r="A2">
        <v>1</v>
      </c>
      <c r="B2" t="s">
        <v>17</v>
      </c>
      <c r="E2">
        <v>1</v>
      </c>
      <c r="G2" s="3" t="str">
        <f t="shared" ref="G2:G33" si="0">IFERROR(INDEX($B$2:$B$14,MATCH(ROW()-ROW($G$1),$A$2:$A$14,0)),"")</f>
        <v>Open-pore satin clear</v>
      </c>
    </row>
    <row r="3" spans="1:7" ht="16.5" x14ac:dyDescent="0.25">
      <c r="A3">
        <v>2</v>
      </c>
      <c r="B3" t="s">
        <v>65</v>
      </c>
      <c r="C3">
        <v>125</v>
      </c>
      <c r="G3" s="3" t="str">
        <f t="shared" si="0"/>
        <v>Level, filled, satin clear (+$125)</v>
      </c>
    </row>
    <row r="4" spans="1:7" ht="16.5" x14ac:dyDescent="0.25">
      <c r="A4">
        <v>3</v>
      </c>
      <c r="B4" t="s">
        <v>66</v>
      </c>
      <c r="C4">
        <v>225</v>
      </c>
      <c r="G4" s="3" t="str">
        <f t="shared" si="0"/>
        <v>Level, filled, satin clear with color on top (+$225)</v>
      </c>
    </row>
    <row r="5" spans="1:7" ht="16.5" x14ac:dyDescent="0.25">
      <c r="A5">
        <v>4</v>
      </c>
      <c r="B5" t="s">
        <v>67</v>
      </c>
      <c r="C5">
        <v>225</v>
      </c>
      <c r="G5" s="3" t="str">
        <f t="shared" si="0"/>
        <v>Satin back, gloss top (+$225)</v>
      </c>
    </row>
    <row r="6" spans="1:7" ht="16.5" x14ac:dyDescent="0.25">
      <c r="A6">
        <v>5</v>
      </c>
      <c r="B6" t="s">
        <v>68</v>
      </c>
      <c r="C6">
        <v>300</v>
      </c>
      <c r="G6" s="3" t="str">
        <f t="shared" si="0"/>
        <v>Satin back, gloss and colored top  (+$300)</v>
      </c>
    </row>
    <row r="7" spans="1:7" ht="16.5" x14ac:dyDescent="0.25">
      <c r="G7" s="3" t="str">
        <f t="shared" si="0"/>
        <v/>
      </c>
    </row>
    <row r="8" spans="1:7" ht="16.5" x14ac:dyDescent="0.25">
      <c r="G8" s="3" t="str">
        <f t="shared" si="0"/>
        <v/>
      </c>
    </row>
    <row r="9" spans="1:7" ht="16.5" x14ac:dyDescent="0.25">
      <c r="G9" s="3" t="str">
        <f t="shared" si="0"/>
        <v/>
      </c>
    </row>
    <row r="10" spans="1:7" ht="16.5" x14ac:dyDescent="0.25">
      <c r="G10" s="3" t="str">
        <f t="shared" si="0"/>
        <v/>
      </c>
    </row>
    <row r="11" spans="1:7" ht="16.5" x14ac:dyDescent="0.25">
      <c r="G11" s="3" t="str">
        <f t="shared" si="0"/>
        <v/>
      </c>
    </row>
    <row r="12" spans="1:7" ht="16.5" x14ac:dyDescent="0.25">
      <c r="G12" s="3" t="str">
        <f t="shared" si="0"/>
        <v/>
      </c>
    </row>
    <row r="13" spans="1:7" ht="16.5" x14ac:dyDescent="0.25">
      <c r="G13" s="3" t="str">
        <f t="shared" si="0"/>
        <v/>
      </c>
    </row>
    <row r="14" spans="1:7" ht="16.5" x14ac:dyDescent="0.25">
      <c r="G14" s="3" t="str">
        <f t="shared" si="0"/>
        <v/>
      </c>
    </row>
    <row r="15" spans="1:7" ht="16.5" x14ac:dyDescent="0.25">
      <c r="G15" s="3" t="str">
        <f t="shared" si="0"/>
        <v/>
      </c>
    </row>
    <row r="16" spans="1:7" ht="16.5" x14ac:dyDescent="0.25">
      <c r="G16" s="3" t="str">
        <f t="shared" si="0"/>
        <v/>
      </c>
    </row>
    <row r="17" spans="7:7" ht="16.5" x14ac:dyDescent="0.25">
      <c r="G17" s="3" t="str">
        <f t="shared" si="0"/>
        <v/>
      </c>
    </row>
    <row r="18" spans="7:7" ht="16.5" x14ac:dyDescent="0.25">
      <c r="G18" s="3" t="str">
        <f t="shared" si="0"/>
        <v/>
      </c>
    </row>
    <row r="19" spans="7:7" ht="16.5" x14ac:dyDescent="0.25">
      <c r="G19" s="3" t="str">
        <f t="shared" si="0"/>
        <v/>
      </c>
    </row>
    <row r="20" spans="7:7" ht="16.5" x14ac:dyDescent="0.25">
      <c r="G20" s="3" t="str">
        <f t="shared" si="0"/>
        <v/>
      </c>
    </row>
    <row r="21" spans="7:7" ht="16.5" x14ac:dyDescent="0.25">
      <c r="G21" s="3" t="str">
        <f t="shared" si="0"/>
        <v/>
      </c>
    </row>
    <row r="22" spans="7:7" ht="16.5" x14ac:dyDescent="0.25">
      <c r="G22" s="3" t="str">
        <f t="shared" si="0"/>
        <v/>
      </c>
    </row>
    <row r="23" spans="7:7" ht="16.5" x14ac:dyDescent="0.25">
      <c r="G23" s="3" t="str">
        <f t="shared" si="0"/>
        <v/>
      </c>
    </row>
    <row r="24" spans="7:7" ht="16.5" x14ac:dyDescent="0.25">
      <c r="G24" s="3" t="str">
        <f t="shared" si="0"/>
        <v/>
      </c>
    </row>
    <row r="25" spans="7:7" ht="16.5" x14ac:dyDescent="0.25">
      <c r="G25" s="3" t="str">
        <f t="shared" si="0"/>
        <v/>
      </c>
    </row>
    <row r="26" spans="7:7" ht="16.5" x14ac:dyDescent="0.25">
      <c r="G26" s="3" t="str">
        <f t="shared" si="0"/>
        <v/>
      </c>
    </row>
    <row r="27" spans="7:7" ht="16.5" x14ac:dyDescent="0.25">
      <c r="G27" s="3" t="str">
        <f t="shared" si="0"/>
        <v/>
      </c>
    </row>
    <row r="28" spans="7:7" ht="16.5" x14ac:dyDescent="0.25">
      <c r="G28" s="3" t="str">
        <f t="shared" si="0"/>
        <v/>
      </c>
    </row>
    <row r="29" spans="7:7" ht="16.5" x14ac:dyDescent="0.25">
      <c r="G29" s="3" t="str">
        <f t="shared" si="0"/>
        <v/>
      </c>
    </row>
    <row r="30" spans="7:7" ht="16.5" x14ac:dyDescent="0.25">
      <c r="G30" s="3" t="str">
        <f t="shared" si="0"/>
        <v/>
      </c>
    </row>
    <row r="31" spans="7:7" ht="16.5" x14ac:dyDescent="0.25">
      <c r="G31" s="3" t="str">
        <f t="shared" si="0"/>
        <v/>
      </c>
    </row>
    <row r="32" spans="7:7" ht="16.5" x14ac:dyDescent="0.25">
      <c r="G32" s="3" t="str">
        <f t="shared" si="0"/>
        <v/>
      </c>
    </row>
    <row r="33" spans="7:7" ht="16.5" x14ac:dyDescent="0.25">
      <c r="G33" s="3" t="str">
        <f t="shared" si="0"/>
        <v/>
      </c>
    </row>
    <row r="34" spans="7:7" ht="16.5" x14ac:dyDescent="0.25">
      <c r="G34" s="3" t="str">
        <f t="shared" ref="G34:G50" si="1">IFERROR(INDEX($B$2:$B$14,MATCH(ROW()-ROW($G$1),$A$2:$A$14,0)),"")</f>
        <v/>
      </c>
    </row>
    <row r="35" spans="7:7" ht="16.5" x14ac:dyDescent="0.25">
      <c r="G35" s="3" t="str">
        <f t="shared" si="1"/>
        <v/>
      </c>
    </row>
    <row r="36" spans="7:7" ht="16.5" x14ac:dyDescent="0.25">
      <c r="G36" s="3" t="str">
        <f t="shared" si="1"/>
        <v/>
      </c>
    </row>
    <row r="37" spans="7:7" ht="16.5" x14ac:dyDescent="0.25">
      <c r="G37" s="3" t="str">
        <f t="shared" si="1"/>
        <v/>
      </c>
    </row>
    <row r="38" spans="7:7" ht="16.5" x14ac:dyDescent="0.25">
      <c r="G38" s="3" t="str">
        <f t="shared" si="1"/>
        <v/>
      </c>
    </row>
    <row r="39" spans="7:7" ht="16.5" x14ac:dyDescent="0.25">
      <c r="G39" s="3" t="str">
        <f t="shared" si="1"/>
        <v/>
      </c>
    </row>
    <row r="40" spans="7:7" ht="16.5" x14ac:dyDescent="0.25">
      <c r="G40" s="3" t="str">
        <f t="shared" si="1"/>
        <v/>
      </c>
    </row>
    <row r="41" spans="7:7" ht="16.5" x14ac:dyDescent="0.25">
      <c r="G41" s="3" t="str">
        <f t="shared" si="1"/>
        <v/>
      </c>
    </row>
    <row r="42" spans="7:7" ht="16.5" x14ac:dyDescent="0.25">
      <c r="G42" s="3" t="str">
        <f t="shared" si="1"/>
        <v/>
      </c>
    </row>
    <row r="43" spans="7:7" ht="16.5" x14ac:dyDescent="0.25">
      <c r="G43" s="3" t="str">
        <f t="shared" si="1"/>
        <v/>
      </c>
    </row>
    <row r="44" spans="7:7" ht="16.5" x14ac:dyDescent="0.25">
      <c r="G44" s="3" t="str">
        <f t="shared" si="1"/>
        <v/>
      </c>
    </row>
    <row r="45" spans="7:7" ht="16.5" x14ac:dyDescent="0.25">
      <c r="G45" s="3" t="str">
        <f t="shared" si="1"/>
        <v/>
      </c>
    </row>
    <row r="46" spans="7:7" ht="16.5" x14ac:dyDescent="0.25">
      <c r="G46" s="3" t="str">
        <f t="shared" si="1"/>
        <v/>
      </c>
    </row>
    <row r="47" spans="7:7" ht="16.5" x14ac:dyDescent="0.25">
      <c r="G47" s="3" t="str">
        <f t="shared" si="1"/>
        <v/>
      </c>
    </row>
    <row r="48" spans="7:7" ht="16.5" x14ac:dyDescent="0.25">
      <c r="G48" s="3" t="str">
        <f t="shared" si="1"/>
        <v/>
      </c>
    </row>
    <row r="49" spans="7:7" ht="16.5" x14ac:dyDescent="0.25">
      <c r="G49" s="3" t="str">
        <f t="shared" si="1"/>
        <v/>
      </c>
    </row>
    <row r="50" spans="7:7" ht="16.5" x14ac:dyDescent="0.25">
      <c r="G50" s="3" t="str">
        <f t="shared" si="1"/>
        <v/>
      </c>
    </row>
    <row r="51" spans="7:7" ht="16.5" x14ac:dyDescent="0.25">
      <c r="G51" s="3" t="str">
        <f>IFERROR(INDEX($C$2:$C$14,MATCH(ROW()-ROW(#REF!),$B$2:$B$14,0)),"")</f>
        <v/>
      </c>
    </row>
  </sheetData>
  <dataValidations count="1">
    <dataValidation type="list" allowBlank="1" showInputMessage="1" showErrorMessage="1" sqref="E11">
      <formula1>GuitarTypeList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51"/>
  <sheetViews>
    <sheetView workbookViewId="0">
      <selection activeCell="A2" sqref="A2:G5"/>
    </sheetView>
  </sheetViews>
  <sheetFormatPr defaultRowHeight="15" x14ac:dyDescent="0.25"/>
  <cols>
    <col min="1" max="1" width="8.28515625" bestFit="1" customWidth="1"/>
    <col min="2" max="2" width="43.140625" bestFit="1" customWidth="1"/>
    <col min="3" max="3" width="23.85546875" bestFit="1" customWidth="1"/>
    <col min="5" max="5" width="10.140625" bestFit="1" customWidth="1"/>
    <col min="7" max="7" width="62.7109375" bestFit="1" customWidth="1"/>
  </cols>
  <sheetData>
    <row r="1" spans="1:7" x14ac:dyDescent="0.25">
      <c r="A1" t="s">
        <v>35</v>
      </c>
      <c r="B1" t="s">
        <v>36</v>
      </c>
      <c r="C1" t="s">
        <v>2</v>
      </c>
      <c r="E1" t="s">
        <v>34</v>
      </c>
      <c r="G1" t="s">
        <v>37</v>
      </c>
    </row>
    <row r="2" spans="1:7" ht="16.5" x14ac:dyDescent="0.25">
      <c r="A2">
        <v>1</v>
      </c>
      <c r="B2" t="s">
        <v>81</v>
      </c>
      <c r="C2">
        <v>0</v>
      </c>
      <c r="E2">
        <v>3</v>
      </c>
      <c r="G2" s="3" t="str">
        <f>IFERROR(INDEX($B$2:$B$14,MATCH(ROW()-ROW($G$1),$A$2:$A$14,0)),"")</f>
        <v xml:space="preserve">5pc Roasted Maple </v>
      </c>
    </row>
    <row r="3" spans="1:7" ht="16.5" x14ac:dyDescent="0.25">
      <c r="A3">
        <v>2</v>
      </c>
      <c r="B3" t="s">
        <v>82</v>
      </c>
      <c r="C3">
        <v>0</v>
      </c>
      <c r="G3" s="3" t="str">
        <f>IFERROR(INDEX($B$2:$B$14,MATCH(ROW()-ROW($G$1),$A$2:$A$14,0)),"")</f>
        <v>5pc Maple</v>
      </c>
    </row>
    <row r="4" spans="1:7" ht="16.5" x14ac:dyDescent="0.25">
      <c r="A4">
        <v>3</v>
      </c>
      <c r="B4" t="s">
        <v>83</v>
      </c>
      <c r="C4">
        <v>0</v>
      </c>
      <c r="G4" s="3" t="str">
        <f>IFERROR(INDEX($B$2:$B$14,MATCH(ROW()-ROW($G$1),$A$2:$A$14,0)),"")</f>
        <v>5pc Mahogany</v>
      </c>
    </row>
    <row r="5" spans="1:7" ht="16.5" x14ac:dyDescent="0.25">
      <c r="G5" s="3"/>
    </row>
    <row r="6" spans="1:7" ht="16.5" x14ac:dyDescent="0.25">
      <c r="G6" s="3"/>
    </row>
    <row r="7" spans="1:7" ht="16.5" x14ac:dyDescent="0.25">
      <c r="G7" s="3" t="str">
        <f t="shared" ref="G7:G33" si="0">IFERROR(INDEX($B$2:$B$14,MATCH(ROW()-ROW($G$1),$A$2:$A$14,0)),"")</f>
        <v/>
      </c>
    </row>
    <row r="8" spans="1:7" ht="16.5" x14ac:dyDescent="0.25">
      <c r="G8" s="3" t="str">
        <f t="shared" si="0"/>
        <v/>
      </c>
    </row>
    <row r="9" spans="1:7" ht="16.5" x14ac:dyDescent="0.25">
      <c r="G9" s="3" t="str">
        <f t="shared" si="0"/>
        <v/>
      </c>
    </row>
    <row r="10" spans="1:7" ht="16.5" x14ac:dyDescent="0.25">
      <c r="G10" s="3" t="str">
        <f t="shared" si="0"/>
        <v/>
      </c>
    </row>
    <row r="11" spans="1:7" ht="16.5" x14ac:dyDescent="0.25">
      <c r="G11" s="3" t="str">
        <f t="shared" si="0"/>
        <v/>
      </c>
    </row>
    <row r="12" spans="1:7" ht="16.5" x14ac:dyDescent="0.25">
      <c r="G12" s="3" t="str">
        <f t="shared" si="0"/>
        <v/>
      </c>
    </row>
    <row r="13" spans="1:7" ht="16.5" x14ac:dyDescent="0.25">
      <c r="G13" s="3" t="str">
        <f t="shared" si="0"/>
        <v/>
      </c>
    </row>
    <row r="14" spans="1:7" ht="16.5" x14ac:dyDescent="0.25">
      <c r="G14" s="3" t="str">
        <f t="shared" si="0"/>
        <v/>
      </c>
    </row>
    <row r="15" spans="1:7" ht="16.5" x14ac:dyDescent="0.25">
      <c r="G15" s="3" t="str">
        <f t="shared" si="0"/>
        <v/>
      </c>
    </row>
    <row r="16" spans="1:7" ht="16.5" x14ac:dyDescent="0.25">
      <c r="G16" s="3" t="str">
        <f t="shared" si="0"/>
        <v/>
      </c>
    </row>
    <row r="17" spans="7:7" ht="16.5" x14ac:dyDescent="0.25">
      <c r="G17" s="3" t="str">
        <f t="shared" si="0"/>
        <v/>
      </c>
    </row>
    <row r="18" spans="7:7" ht="16.5" x14ac:dyDescent="0.25">
      <c r="G18" s="3" t="str">
        <f t="shared" si="0"/>
        <v/>
      </c>
    </row>
    <row r="19" spans="7:7" ht="16.5" x14ac:dyDescent="0.25">
      <c r="G19" s="3" t="str">
        <f t="shared" si="0"/>
        <v/>
      </c>
    </row>
    <row r="20" spans="7:7" ht="16.5" x14ac:dyDescent="0.25">
      <c r="G20" s="3" t="str">
        <f t="shared" si="0"/>
        <v/>
      </c>
    </row>
    <row r="21" spans="7:7" ht="16.5" x14ac:dyDescent="0.25">
      <c r="G21" s="3" t="str">
        <f t="shared" si="0"/>
        <v/>
      </c>
    </row>
    <row r="22" spans="7:7" ht="16.5" x14ac:dyDescent="0.25">
      <c r="G22" s="3" t="str">
        <f t="shared" si="0"/>
        <v/>
      </c>
    </row>
    <row r="23" spans="7:7" ht="16.5" x14ac:dyDescent="0.25">
      <c r="G23" s="3" t="str">
        <f t="shared" si="0"/>
        <v/>
      </c>
    </row>
    <row r="24" spans="7:7" ht="16.5" x14ac:dyDescent="0.25">
      <c r="G24" s="3" t="str">
        <f t="shared" si="0"/>
        <v/>
      </c>
    </row>
    <row r="25" spans="7:7" ht="16.5" x14ac:dyDescent="0.25">
      <c r="G25" s="3" t="str">
        <f t="shared" si="0"/>
        <v/>
      </c>
    </row>
    <row r="26" spans="7:7" ht="16.5" x14ac:dyDescent="0.25">
      <c r="G26" s="3" t="str">
        <f t="shared" si="0"/>
        <v/>
      </c>
    </row>
    <row r="27" spans="7:7" ht="16.5" x14ac:dyDescent="0.25">
      <c r="G27" s="3" t="str">
        <f t="shared" si="0"/>
        <v/>
      </c>
    </row>
    <row r="28" spans="7:7" ht="16.5" x14ac:dyDescent="0.25">
      <c r="G28" s="3" t="str">
        <f t="shared" si="0"/>
        <v/>
      </c>
    </row>
    <row r="29" spans="7:7" ht="16.5" x14ac:dyDescent="0.25">
      <c r="G29" s="3" t="str">
        <f t="shared" si="0"/>
        <v/>
      </c>
    </row>
    <row r="30" spans="7:7" ht="16.5" x14ac:dyDescent="0.25">
      <c r="G30" s="3" t="str">
        <f t="shared" si="0"/>
        <v/>
      </c>
    </row>
    <row r="31" spans="7:7" ht="16.5" x14ac:dyDescent="0.25">
      <c r="G31" s="3" t="str">
        <f t="shared" si="0"/>
        <v/>
      </c>
    </row>
    <row r="32" spans="7:7" ht="16.5" x14ac:dyDescent="0.25">
      <c r="G32" s="3" t="str">
        <f t="shared" si="0"/>
        <v/>
      </c>
    </row>
    <row r="33" spans="7:7" ht="16.5" x14ac:dyDescent="0.25">
      <c r="G33" s="3" t="str">
        <f t="shared" si="0"/>
        <v/>
      </c>
    </row>
    <row r="34" spans="7:7" ht="16.5" x14ac:dyDescent="0.25">
      <c r="G34" s="3" t="str">
        <f t="shared" ref="G34:G50" si="1">IFERROR(INDEX($B$2:$B$14,MATCH(ROW()-ROW($G$1),$A$2:$A$14,0)),"")</f>
        <v/>
      </c>
    </row>
    <row r="35" spans="7:7" ht="16.5" x14ac:dyDescent="0.25">
      <c r="G35" s="3" t="str">
        <f t="shared" si="1"/>
        <v/>
      </c>
    </row>
    <row r="36" spans="7:7" ht="16.5" x14ac:dyDescent="0.25">
      <c r="G36" s="3" t="str">
        <f t="shared" si="1"/>
        <v/>
      </c>
    </row>
    <row r="37" spans="7:7" ht="16.5" x14ac:dyDescent="0.25">
      <c r="G37" s="3" t="str">
        <f t="shared" si="1"/>
        <v/>
      </c>
    </row>
    <row r="38" spans="7:7" ht="16.5" x14ac:dyDescent="0.25">
      <c r="G38" s="3" t="str">
        <f t="shared" si="1"/>
        <v/>
      </c>
    </row>
    <row r="39" spans="7:7" ht="16.5" x14ac:dyDescent="0.25">
      <c r="G39" s="3" t="str">
        <f t="shared" si="1"/>
        <v/>
      </c>
    </row>
    <row r="40" spans="7:7" ht="16.5" x14ac:dyDescent="0.25">
      <c r="G40" s="3" t="str">
        <f t="shared" si="1"/>
        <v/>
      </c>
    </row>
    <row r="41" spans="7:7" ht="16.5" x14ac:dyDescent="0.25">
      <c r="G41" s="3" t="str">
        <f t="shared" si="1"/>
        <v/>
      </c>
    </row>
    <row r="42" spans="7:7" ht="16.5" x14ac:dyDescent="0.25">
      <c r="G42" s="3" t="str">
        <f t="shared" si="1"/>
        <v/>
      </c>
    </row>
    <row r="43" spans="7:7" ht="16.5" x14ac:dyDescent="0.25">
      <c r="G43" s="3" t="str">
        <f t="shared" si="1"/>
        <v/>
      </c>
    </row>
    <row r="44" spans="7:7" ht="16.5" x14ac:dyDescent="0.25">
      <c r="G44" s="3" t="str">
        <f t="shared" si="1"/>
        <v/>
      </c>
    </row>
    <row r="45" spans="7:7" ht="16.5" x14ac:dyDescent="0.25">
      <c r="G45" s="3" t="str">
        <f t="shared" si="1"/>
        <v/>
      </c>
    </row>
    <row r="46" spans="7:7" ht="16.5" x14ac:dyDescent="0.25">
      <c r="G46" s="3" t="str">
        <f t="shared" si="1"/>
        <v/>
      </c>
    </row>
    <row r="47" spans="7:7" ht="16.5" x14ac:dyDescent="0.25">
      <c r="G47" s="3" t="str">
        <f t="shared" si="1"/>
        <v/>
      </c>
    </row>
    <row r="48" spans="7:7" ht="16.5" x14ac:dyDescent="0.25">
      <c r="G48" s="3" t="str">
        <f t="shared" si="1"/>
        <v/>
      </c>
    </row>
    <row r="49" spans="7:7" ht="16.5" x14ac:dyDescent="0.25">
      <c r="G49" s="3" t="str">
        <f t="shared" si="1"/>
        <v/>
      </c>
    </row>
    <row r="50" spans="7:7" ht="16.5" x14ac:dyDescent="0.25">
      <c r="G50" s="3" t="str">
        <f t="shared" si="1"/>
        <v/>
      </c>
    </row>
    <row r="51" spans="7:7" ht="16.5" x14ac:dyDescent="0.25">
      <c r="G51" s="3" t="str">
        <f>IFERROR(INDEX($C$2:$C$14,MATCH(ROW()-ROW(#REF!),$B$2:$B$14,0)),"")</f>
        <v/>
      </c>
    </row>
  </sheetData>
  <dataValidations count="1">
    <dataValidation type="list" allowBlank="1" showInputMessage="1" showErrorMessage="1" sqref="E11">
      <formula1>GuitarTypeList</formula1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51"/>
  <sheetViews>
    <sheetView workbookViewId="0">
      <selection activeCell="B4" sqref="B4"/>
    </sheetView>
  </sheetViews>
  <sheetFormatPr defaultRowHeight="15" x14ac:dyDescent="0.25"/>
  <cols>
    <col min="1" max="1" width="8.28515625" bestFit="1" customWidth="1"/>
    <col min="2" max="2" width="43.140625" bestFit="1" customWidth="1"/>
    <col min="3" max="3" width="23.85546875" bestFit="1" customWidth="1"/>
    <col min="5" max="5" width="10.140625" bestFit="1" customWidth="1"/>
    <col min="7" max="7" width="62.7109375" bestFit="1" customWidth="1"/>
  </cols>
  <sheetData>
    <row r="1" spans="1:7" x14ac:dyDescent="0.25">
      <c r="A1" t="s">
        <v>35</v>
      </c>
      <c r="B1" t="s">
        <v>36</v>
      </c>
      <c r="C1" t="s">
        <v>2</v>
      </c>
      <c r="E1" t="s">
        <v>34</v>
      </c>
      <c r="G1" t="s">
        <v>37</v>
      </c>
    </row>
    <row r="2" spans="1:7" ht="16.5" x14ac:dyDescent="0.25">
      <c r="A2">
        <v>1</v>
      </c>
      <c r="B2" t="s">
        <v>9</v>
      </c>
      <c r="C2">
        <v>0</v>
      </c>
      <c r="E2">
        <v>1</v>
      </c>
      <c r="G2" s="3" t="str">
        <f t="shared" ref="G2:G33" si="0">IFERROR(INDEX($B$2:$B$14,MATCH(ROW()-ROW($G$1),$A$2:$A$14,0)),"")</f>
        <v>Ebony</v>
      </c>
    </row>
    <row r="3" spans="1:7" ht="16.5" x14ac:dyDescent="0.25">
      <c r="A3">
        <v>2</v>
      </c>
      <c r="B3" t="s">
        <v>10</v>
      </c>
      <c r="C3">
        <v>0</v>
      </c>
      <c r="G3" s="3" t="str">
        <f t="shared" si="0"/>
        <v>Mac Ebony</v>
      </c>
    </row>
    <row r="4" spans="1:7" ht="16.5" x14ac:dyDescent="0.25">
      <c r="A4">
        <v>3</v>
      </c>
      <c r="B4" t="s">
        <v>84</v>
      </c>
      <c r="C4">
        <v>0</v>
      </c>
      <c r="G4" s="3" t="str">
        <f t="shared" si="0"/>
        <v>Pau Ferro</v>
      </c>
    </row>
    <row r="5" spans="1:7" ht="16.5" x14ac:dyDescent="0.25">
      <c r="A5">
        <v>4</v>
      </c>
      <c r="B5" t="s">
        <v>19</v>
      </c>
      <c r="C5">
        <v>0</v>
      </c>
      <c r="G5" s="3" t="str">
        <f t="shared" si="0"/>
        <v>Maple</v>
      </c>
    </row>
    <row r="6" spans="1:7" ht="16.5" x14ac:dyDescent="0.25">
      <c r="A6">
        <v>5</v>
      </c>
      <c r="B6" t="s">
        <v>20</v>
      </c>
      <c r="C6">
        <v>0</v>
      </c>
      <c r="G6" s="3" t="str">
        <f t="shared" si="0"/>
        <v>Birdseye Maple</v>
      </c>
    </row>
    <row r="7" spans="1:7" ht="16.5" x14ac:dyDescent="0.25">
      <c r="A7">
        <v>6</v>
      </c>
      <c r="B7" t="s">
        <v>44</v>
      </c>
      <c r="C7">
        <v>100</v>
      </c>
      <c r="G7" s="3" t="str">
        <f t="shared" si="0"/>
        <v>Pale Moon Ebony (+$100)</v>
      </c>
    </row>
    <row r="8" spans="1:7" ht="16.5" x14ac:dyDescent="0.25">
      <c r="A8">
        <v>7</v>
      </c>
      <c r="B8" t="s">
        <v>45</v>
      </c>
      <c r="C8">
        <v>50</v>
      </c>
      <c r="G8" s="3" t="str">
        <f t="shared" si="0"/>
        <v>Ziricote (+$50)</v>
      </c>
    </row>
    <row r="9" spans="1:7" ht="16.5" x14ac:dyDescent="0.25">
      <c r="A9">
        <v>8</v>
      </c>
      <c r="B9" t="s">
        <v>46</v>
      </c>
      <c r="C9">
        <v>50</v>
      </c>
      <c r="G9" s="3" t="str">
        <f t="shared" si="0"/>
        <v>Zebra (+$50)</v>
      </c>
    </row>
    <row r="10" spans="1:7" ht="16.5" x14ac:dyDescent="0.25">
      <c r="G10" s="3" t="str">
        <f t="shared" si="0"/>
        <v/>
      </c>
    </row>
    <row r="11" spans="1:7" ht="16.5" x14ac:dyDescent="0.25">
      <c r="G11" s="3" t="str">
        <f t="shared" si="0"/>
        <v/>
      </c>
    </row>
    <row r="12" spans="1:7" ht="16.5" x14ac:dyDescent="0.25">
      <c r="G12" s="3" t="str">
        <f t="shared" si="0"/>
        <v/>
      </c>
    </row>
    <row r="13" spans="1:7" ht="16.5" x14ac:dyDescent="0.25">
      <c r="G13" s="3" t="str">
        <f t="shared" si="0"/>
        <v/>
      </c>
    </row>
    <row r="14" spans="1:7" ht="16.5" x14ac:dyDescent="0.25">
      <c r="G14" s="3" t="str">
        <f t="shared" si="0"/>
        <v/>
      </c>
    </row>
    <row r="15" spans="1:7" ht="16.5" x14ac:dyDescent="0.25">
      <c r="G15" s="3" t="str">
        <f t="shared" si="0"/>
        <v/>
      </c>
    </row>
    <row r="16" spans="1:7" ht="16.5" x14ac:dyDescent="0.25">
      <c r="G16" s="3" t="str">
        <f t="shared" si="0"/>
        <v/>
      </c>
    </row>
    <row r="17" spans="7:7" ht="16.5" x14ac:dyDescent="0.25">
      <c r="G17" s="3" t="str">
        <f t="shared" si="0"/>
        <v/>
      </c>
    </row>
    <row r="18" spans="7:7" ht="16.5" x14ac:dyDescent="0.25">
      <c r="G18" s="3" t="str">
        <f t="shared" si="0"/>
        <v/>
      </c>
    </row>
    <row r="19" spans="7:7" ht="16.5" x14ac:dyDescent="0.25">
      <c r="G19" s="3" t="str">
        <f t="shared" si="0"/>
        <v/>
      </c>
    </row>
    <row r="20" spans="7:7" ht="16.5" x14ac:dyDescent="0.25">
      <c r="G20" s="3" t="str">
        <f t="shared" si="0"/>
        <v/>
      </c>
    </row>
    <row r="21" spans="7:7" ht="16.5" x14ac:dyDescent="0.25">
      <c r="G21" s="3" t="str">
        <f t="shared" si="0"/>
        <v/>
      </c>
    </row>
    <row r="22" spans="7:7" ht="16.5" x14ac:dyDescent="0.25">
      <c r="G22" s="3" t="str">
        <f t="shared" si="0"/>
        <v/>
      </c>
    </row>
    <row r="23" spans="7:7" ht="16.5" x14ac:dyDescent="0.25">
      <c r="G23" s="3" t="str">
        <f t="shared" si="0"/>
        <v/>
      </c>
    </row>
    <row r="24" spans="7:7" ht="16.5" x14ac:dyDescent="0.25">
      <c r="G24" s="3" t="str">
        <f t="shared" si="0"/>
        <v/>
      </c>
    </row>
    <row r="25" spans="7:7" ht="16.5" x14ac:dyDescent="0.25">
      <c r="G25" s="3" t="str">
        <f t="shared" si="0"/>
        <v/>
      </c>
    </row>
    <row r="26" spans="7:7" ht="16.5" x14ac:dyDescent="0.25">
      <c r="G26" s="3" t="str">
        <f t="shared" si="0"/>
        <v/>
      </c>
    </row>
    <row r="27" spans="7:7" ht="16.5" x14ac:dyDescent="0.25">
      <c r="G27" s="3" t="str">
        <f t="shared" si="0"/>
        <v/>
      </c>
    </row>
    <row r="28" spans="7:7" ht="16.5" x14ac:dyDescent="0.25">
      <c r="G28" s="3" t="str">
        <f t="shared" si="0"/>
        <v/>
      </c>
    </row>
    <row r="29" spans="7:7" ht="16.5" x14ac:dyDescent="0.25">
      <c r="G29" s="3" t="str">
        <f t="shared" si="0"/>
        <v/>
      </c>
    </row>
    <row r="30" spans="7:7" ht="16.5" x14ac:dyDescent="0.25">
      <c r="G30" s="3" t="str">
        <f t="shared" si="0"/>
        <v/>
      </c>
    </row>
    <row r="31" spans="7:7" ht="16.5" x14ac:dyDescent="0.25">
      <c r="G31" s="3" t="str">
        <f t="shared" si="0"/>
        <v/>
      </c>
    </row>
    <row r="32" spans="7:7" ht="16.5" x14ac:dyDescent="0.25">
      <c r="G32" s="3" t="str">
        <f t="shared" si="0"/>
        <v/>
      </c>
    </row>
    <row r="33" spans="7:7" ht="16.5" x14ac:dyDescent="0.25">
      <c r="G33" s="3" t="str">
        <f t="shared" si="0"/>
        <v/>
      </c>
    </row>
    <row r="34" spans="7:7" ht="16.5" x14ac:dyDescent="0.25">
      <c r="G34" s="3" t="str">
        <f t="shared" ref="G34:G50" si="1">IFERROR(INDEX($B$2:$B$14,MATCH(ROW()-ROW($G$1),$A$2:$A$14,0)),"")</f>
        <v/>
      </c>
    </row>
    <row r="35" spans="7:7" ht="16.5" x14ac:dyDescent="0.25">
      <c r="G35" s="3" t="str">
        <f t="shared" si="1"/>
        <v/>
      </c>
    </row>
    <row r="36" spans="7:7" ht="16.5" x14ac:dyDescent="0.25">
      <c r="G36" s="3" t="str">
        <f t="shared" si="1"/>
        <v/>
      </c>
    </row>
    <row r="37" spans="7:7" ht="16.5" x14ac:dyDescent="0.25">
      <c r="G37" s="3" t="str">
        <f t="shared" si="1"/>
        <v/>
      </c>
    </row>
    <row r="38" spans="7:7" ht="16.5" x14ac:dyDescent="0.25">
      <c r="G38" s="3" t="str">
        <f t="shared" si="1"/>
        <v/>
      </c>
    </row>
    <row r="39" spans="7:7" ht="16.5" x14ac:dyDescent="0.25">
      <c r="G39" s="3" t="str">
        <f t="shared" si="1"/>
        <v/>
      </c>
    </row>
    <row r="40" spans="7:7" ht="16.5" x14ac:dyDescent="0.25">
      <c r="G40" s="3" t="str">
        <f t="shared" si="1"/>
        <v/>
      </c>
    </row>
    <row r="41" spans="7:7" ht="16.5" x14ac:dyDescent="0.25">
      <c r="G41" s="3" t="str">
        <f t="shared" si="1"/>
        <v/>
      </c>
    </row>
    <row r="42" spans="7:7" ht="16.5" x14ac:dyDescent="0.25">
      <c r="G42" s="3" t="str">
        <f t="shared" si="1"/>
        <v/>
      </c>
    </row>
    <row r="43" spans="7:7" ht="16.5" x14ac:dyDescent="0.25">
      <c r="G43" s="3" t="str">
        <f t="shared" si="1"/>
        <v/>
      </c>
    </row>
    <row r="44" spans="7:7" ht="16.5" x14ac:dyDescent="0.25">
      <c r="G44" s="3" t="str">
        <f t="shared" si="1"/>
        <v/>
      </c>
    </row>
    <row r="45" spans="7:7" ht="16.5" x14ac:dyDescent="0.25">
      <c r="G45" s="3" t="str">
        <f t="shared" si="1"/>
        <v/>
      </c>
    </row>
    <row r="46" spans="7:7" ht="16.5" x14ac:dyDescent="0.25">
      <c r="G46" s="3" t="str">
        <f t="shared" si="1"/>
        <v/>
      </c>
    </row>
    <row r="47" spans="7:7" ht="16.5" x14ac:dyDescent="0.25">
      <c r="G47" s="3" t="str">
        <f t="shared" si="1"/>
        <v/>
      </c>
    </row>
    <row r="48" spans="7:7" ht="16.5" x14ac:dyDescent="0.25">
      <c r="G48" s="3" t="str">
        <f t="shared" si="1"/>
        <v/>
      </c>
    </row>
    <row r="49" spans="7:7" ht="16.5" x14ac:dyDescent="0.25">
      <c r="G49" s="3" t="str">
        <f t="shared" si="1"/>
        <v/>
      </c>
    </row>
    <row r="50" spans="7:7" ht="16.5" x14ac:dyDescent="0.25">
      <c r="G50" s="3" t="str">
        <f t="shared" si="1"/>
        <v/>
      </c>
    </row>
    <row r="51" spans="7:7" ht="16.5" x14ac:dyDescent="0.25">
      <c r="G51" s="3" t="str">
        <f>IFERROR(INDEX($C$2:$C$14,MATCH(ROW()-ROW(#REF!),$B$2:$B$14,0)),"")</f>
        <v/>
      </c>
    </row>
  </sheetData>
  <dataValidations count="1">
    <dataValidation type="list" allowBlank="1" showInputMessage="1" showErrorMessage="1" sqref="E11">
      <formula1>GuitarTypeList</formula1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51"/>
  <sheetViews>
    <sheetView workbookViewId="0">
      <selection activeCell="B6" sqref="B6"/>
    </sheetView>
  </sheetViews>
  <sheetFormatPr defaultRowHeight="15" x14ac:dyDescent="0.25"/>
  <cols>
    <col min="1" max="1" width="8.28515625" bestFit="1" customWidth="1"/>
    <col min="2" max="2" width="43.140625" bestFit="1" customWidth="1"/>
    <col min="3" max="3" width="23.85546875" bestFit="1" customWidth="1"/>
    <col min="5" max="5" width="10.140625" bestFit="1" customWidth="1"/>
    <col min="7" max="7" width="62.7109375" bestFit="1" customWidth="1"/>
  </cols>
  <sheetData>
    <row r="1" spans="1:7" x14ac:dyDescent="0.25">
      <c r="A1" t="s">
        <v>35</v>
      </c>
      <c r="B1" t="s">
        <v>36</v>
      </c>
      <c r="C1" t="s">
        <v>2</v>
      </c>
      <c r="E1" t="s">
        <v>34</v>
      </c>
      <c r="G1" t="s">
        <v>37</v>
      </c>
    </row>
    <row r="2" spans="1:7" ht="16.5" x14ac:dyDescent="0.25">
      <c r="A2">
        <v>1</v>
      </c>
      <c r="B2" t="s">
        <v>11</v>
      </c>
      <c r="C2">
        <v>0</v>
      </c>
      <c r="E2">
        <v>2</v>
      </c>
      <c r="G2" s="3" t="str">
        <f t="shared" ref="G2:G33" si="0">IFERROR(INDEX($B$2:$B$14,MATCH(ROW()-ROW($G$1),$A$2:$A$14,0)),"")</f>
        <v>White</v>
      </c>
    </row>
    <row r="3" spans="1:7" ht="16.5" x14ac:dyDescent="0.25">
      <c r="A3">
        <v>2</v>
      </c>
      <c r="B3" t="s">
        <v>25</v>
      </c>
      <c r="C3">
        <v>0</v>
      </c>
      <c r="G3" s="3" t="str">
        <f t="shared" si="0"/>
        <v>Cream</v>
      </c>
    </row>
    <row r="4" spans="1:7" ht="16.5" x14ac:dyDescent="0.25">
      <c r="A4">
        <v>3</v>
      </c>
      <c r="B4" t="s">
        <v>12</v>
      </c>
      <c r="C4">
        <v>0</v>
      </c>
      <c r="G4" s="3" t="str">
        <f t="shared" si="0"/>
        <v>Black</v>
      </c>
    </row>
    <row r="5" spans="1:7" ht="16.5" x14ac:dyDescent="0.25">
      <c r="A5">
        <v>4</v>
      </c>
      <c r="B5" t="s">
        <v>26</v>
      </c>
      <c r="C5">
        <v>0</v>
      </c>
      <c r="G5" s="3" t="str">
        <f t="shared" si="0"/>
        <v>None - hidden fret ends</v>
      </c>
    </row>
    <row r="6" spans="1:7" ht="16.5" x14ac:dyDescent="0.25">
      <c r="G6" s="3" t="str">
        <f t="shared" si="0"/>
        <v/>
      </c>
    </row>
    <row r="7" spans="1:7" ht="16.5" x14ac:dyDescent="0.25">
      <c r="G7" s="3" t="str">
        <f t="shared" si="0"/>
        <v/>
      </c>
    </row>
    <row r="8" spans="1:7" ht="16.5" x14ac:dyDescent="0.25">
      <c r="G8" s="3" t="str">
        <f t="shared" si="0"/>
        <v/>
      </c>
    </row>
    <row r="9" spans="1:7" ht="16.5" x14ac:dyDescent="0.25">
      <c r="G9" s="3" t="str">
        <f t="shared" si="0"/>
        <v/>
      </c>
    </row>
    <row r="10" spans="1:7" ht="16.5" x14ac:dyDescent="0.25">
      <c r="G10" s="3" t="str">
        <f t="shared" si="0"/>
        <v/>
      </c>
    </row>
    <row r="11" spans="1:7" ht="16.5" x14ac:dyDescent="0.25">
      <c r="G11" s="3" t="str">
        <f t="shared" si="0"/>
        <v/>
      </c>
    </row>
    <row r="12" spans="1:7" ht="16.5" x14ac:dyDescent="0.25">
      <c r="G12" s="3" t="str">
        <f t="shared" si="0"/>
        <v/>
      </c>
    </row>
    <row r="13" spans="1:7" ht="16.5" x14ac:dyDescent="0.25">
      <c r="G13" s="3" t="str">
        <f t="shared" si="0"/>
        <v/>
      </c>
    </row>
    <row r="14" spans="1:7" ht="16.5" x14ac:dyDescent="0.25">
      <c r="G14" s="3" t="str">
        <f t="shared" si="0"/>
        <v/>
      </c>
    </row>
    <row r="15" spans="1:7" ht="16.5" x14ac:dyDescent="0.25">
      <c r="G15" s="3" t="str">
        <f t="shared" si="0"/>
        <v/>
      </c>
    </row>
    <row r="16" spans="1:7" ht="16.5" x14ac:dyDescent="0.25">
      <c r="G16" s="3" t="str">
        <f t="shared" si="0"/>
        <v/>
      </c>
    </row>
    <row r="17" spans="7:7" ht="16.5" x14ac:dyDescent="0.25">
      <c r="G17" s="3" t="str">
        <f t="shared" si="0"/>
        <v/>
      </c>
    </row>
    <row r="18" spans="7:7" ht="16.5" x14ac:dyDescent="0.25">
      <c r="G18" s="3" t="str">
        <f t="shared" si="0"/>
        <v/>
      </c>
    </row>
    <row r="19" spans="7:7" ht="16.5" x14ac:dyDescent="0.25">
      <c r="G19" s="3" t="str">
        <f t="shared" si="0"/>
        <v/>
      </c>
    </row>
    <row r="20" spans="7:7" ht="16.5" x14ac:dyDescent="0.25">
      <c r="G20" s="3" t="str">
        <f t="shared" si="0"/>
        <v/>
      </c>
    </row>
    <row r="21" spans="7:7" ht="16.5" x14ac:dyDescent="0.25">
      <c r="G21" s="3" t="str">
        <f t="shared" si="0"/>
        <v/>
      </c>
    </row>
    <row r="22" spans="7:7" ht="16.5" x14ac:dyDescent="0.25">
      <c r="G22" s="3" t="str">
        <f t="shared" si="0"/>
        <v/>
      </c>
    </row>
    <row r="23" spans="7:7" ht="16.5" x14ac:dyDescent="0.25">
      <c r="G23" s="3" t="str">
        <f t="shared" si="0"/>
        <v/>
      </c>
    </row>
    <row r="24" spans="7:7" ht="16.5" x14ac:dyDescent="0.25">
      <c r="G24" s="3" t="str">
        <f t="shared" si="0"/>
        <v/>
      </c>
    </row>
    <row r="25" spans="7:7" ht="16.5" x14ac:dyDescent="0.25">
      <c r="G25" s="3" t="str">
        <f t="shared" si="0"/>
        <v/>
      </c>
    </row>
    <row r="26" spans="7:7" ht="16.5" x14ac:dyDescent="0.25">
      <c r="G26" s="3" t="str">
        <f t="shared" si="0"/>
        <v/>
      </c>
    </row>
    <row r="27" spans="7:7" ht="16.5" x14ac:dyDescent="0.25">
      <c r="G27" s="3" t="str">
        <f t="shared" si="0"/>
        <v/>
      </c>
    </row>
    <row r="28" spans="7:7" ht="16.5" x14ac:dyDescent="0.25">
      <c r="G28" s="3" t="str">
        <f t="shared" si="0"/>
        <v/>
      </c>
    </row>
    <row r="29" spans="7:7" ht="16.5" x14ac:dyDescent="0.25">
      <c r="G29" s="3" t="str">
        <f t="shared" si="0"/>
        <v/>
      </c>
    </row>
    <row r="30" spans="7:7" ht="16.5" x14ac:dyDescent="0.25">
      <c r="G30" s="3" t="str">
        <f t="shared" si="0"/>
        <v/>
      </c>
    </row>
    <row r="31" spans="7:7" ht="16.5" x14ac:dyDescent="0.25">
      <c r="G31" s="3" t="str">
        <f t="shared" si="0"/>
        <v/>
      </c>
    </row>
    <row r="32" spans="7:7" ht="16.5" x14ac:dyDescent="0.25">
      <c r="G32" s="3" t="str">
        <f t="shared" si="0"/>
        <v/>
      </c>
    </row>
    <row r="33" spans="7:7" ht="16.5" x14ac:dyDescent="0.25">
      <c r="G33" s="3" t="str">
        <f t="shared" si="0"/>
        <v/>
      </c>
    </row>
    <row r="34" spans="7:7" ht="16.5" x14ac:dyDescent="0.25">
      <c r="G34" s="3" t="str">
        <f t="shared" ref="G34:G50" si="1">IFERROR(INDEX($B$2:$B$14,MATCH(ROW()-ROW($G$1),$A$2:$A$14,0)),"")</f>
        <v/>
      </c>
    </row>
    <row r="35" spans="7:7" ht="16.5" x14ac:dyDescent="0.25">
      <c r="G35" s="3" t="str">
        <f t="shared" si="1"/>
        <v/>
      </c>
    </row>
    <row r="36" spans="7:7" ht="16.5" x14ac:dyDescent="0.25">
      <c r="G36" s="3" t="str">
        <f t="shared" si="1"/>
        <v/>
      </c>
    </row>
    <row r="37" spans="7:7" ht="16.5" x14ac:dyDescent="0.25">
      <c r="G37" s="3" t="str">
        <f t="shared" si="1"/>
        <v/>
      </c>
    </row>
    <row r="38" spans="7:7" ht="16.5" x14ac:dyDescent="0.25">
      <c r="G38" s="3" t="str">
        <f t="shared" si="1"/>
        <v/>
      </c>
    </row>
    <row r="39" spans="7:7" ht="16.5" x14ac:dyDescent="0.25">
      <c r="G39" s="3" t="str">
        <f t="shared" si="1"/>
        <v/>
      </c>
    </row>
    <row r="40" spans="7:7" ht="16.5" x14ac:dyDescent="0.25">
      <c r="G40" s="3" t="str">
        <f t="shared" si="1"/>
        <v/>
      </c>
    </row>
    <row r="41" spans="7:7" ht="16.5" x14ac:dyDescent="0.25">
      <c r="G41" s="3" t="str">
        <f t="shared" si="1"/>
        <v/>
      </c>
    </row>
    <row r="42" spans="7:7" ht="16.5" x14ac:dyDescent="0.25">
      <c r="G42" s="3" t="str">
        <f t="shared" si="1"/>
        <v/>
      </c>
    </row>
    <row r="43" spans="7:7" ht="16.5" x14ac:dyDescent="0.25">
      <c r="G43" s="3" t="str">
        <f t="shared" si="1"/>
        <v/>
      </c>
    </row>
    <row r="44" spans="7:7" ht="16.5" x14ac:dyDescent="0.25">
      <c r="G44" s="3" t="str">
        <f t="shared" si="1"/>
        <v/>
      </c>
    </row>
    <row r="45" spans="7:7" ht="16.5" x14ac:dyDescent="0.25">
      <c r="G45" s="3" t="str">
        <f t="shared" si="1"/>
        <v/>
      </c>
    </row>
    <row r="46" spans="7:7" ht="16.5" x14ac:dyDescent="0.25">
      <c r="G46" s="3" t="str">
        <f t="shared" si="1"/>
        <v/>
      </c>
    </row>
    <row r="47" spans="7:7" ht="16.5" x14ac:dyDescent="0.25">
      <c r="G47" s="3" t="str">
        <f t="shared" si="1"/>
        <v/>
      </c>
    </row>
    <row r="48" spans="7:7" ht="16.5" x14ac:dyDescent="0.25">
      <c r="G48" s="3" t="str">
        <f t="shared" si="1"/>
        <v/>
      </c>
    </row>
    <row r="49" spans="7:7" ht="16.5" x14ac:dyDescent="0.25">
      <c r="G49" s="3" t="str">
        <f t="shared" si="1"/>
        <v/>
      </c>
    </row>
    <row r="50" spans="7:7" ht="16.5" x14ac:dyDescent="0.25">
      <c r="G50" s="3" t="str">
        <f t="shared" si="1"/>
        <v/>
      </c>
    </row>
    <row r="51" spans="7:7" ht="16.5" x14ac:dyDescent="0.25">
      <c r="G51" s="3" t="str">
        <f>IFERROR(INDEX($C$2:$C$14,MATCH(ROW()-ROW(#REF!),$B$2:$B$14,0)),"")</f>
        <v/>
      </c>
    </row>
  </sheetData>
  <dataValidations count="1">
    <dataValidation type="list" allowBlank="1" showInputMessage="1" showErrorMessage="1" sqref="E11">
      <formula1>GuitarTypeList</formula1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G51"/>
  <sheetViews>
    <sheetView workbookViewId="0">
      <selection activeCell="B3" sqref="B3"/>
    </sheetView>
  </sheetViews>
  <sheetFormatPr defaultRowHeight="15" x14ac:dyDescent="0.25"/>
  <cols>
    <col min="1" max="1" width="8.28515625" bestFit="1" customWidth="1"/>
    <col min="2" max="2" width="43.140625" bestFit="1" customWidth="1"/>
    <col min="3" max="3" width="23.85546875" bestFit="1" customWidth="1"/>
    <col min="5" max="5" width="10.140625" bestFit="1" customWidth="1"/>
    <col min="7" max="7" width="62.7109375" bestFit="1" customWidth="1"/>
  </cols>
  <sheetData>
    <row r="1" spans="1:7" x14ac:dyDescent="0.25">
      <c r="A1" t="s">
        <v>35</v>
      </c>
      <c r="B1" t="s">
        <v>36</v>
      </c>
      <c r="C1" t="s">
        <v>2</v>
      </c>
      <c r="E1" t="s">
        <v>34</v>
      </c>
      <c r="G1" t="s">
        <v>37</v>
      </c>
    </row>
    <row r="2" spans="1:7" ht="16.5" x14ac:dyDescent="0.25">
      <c r="A2">
        <v>1</v>
      </c>
      <c r="B2" t="s">
        <v>28</v>
      </c>
      <c r="C2">
        <v>0</v>
      </c>
      <c r="E2">
        <v>1</v>
      </c>
      <c r="G2" s="3" t="str">
        <f t="shared" ref="G2:G33" si="0">IFERROR(INDEX($B$2:$B$14,MATCH(ROW()-ROW($G$1),$A$2:$A$14,0)),"")</f>
        <v>Standard</v>
      </c>
    </row>
    <row r="3" spans="1:7" ht="16.5" x14ac:dyDescent="0.25">
      <c r="A3">
        <v>2</v>
      </c>
      <c r="B3" t="s">
        <v>47</v>
      </c>
      <c r="C3">
        <v>25</v>
      </c>
      <c r="G3" s="3" t="str">
        <f t="shared" si="0"/>
        <v>Luminlay (+$25)</v>
      </c>
    </row>
    <row r="4" spans="1:7" ht="16.5" x14ac:dyDescent="0.25">
      <c r="G4" s="3" t="str">
        <f t="shared" si="0"/>
        <v/>
      </c>
    </row>
    <row r="5" spans="1:7" ht="16.5" x14ac:dyDescent="0.25">
      <c r="G5" s="3" t="str">
        <f t="shared" si="0"/>
        <v/>
      </c>
    </row>
    <row r="6" spans="1:7" ht="16.5" x14ac:dyDescent="0.25">
      <c r="G6" s="3" t="str">
        <f t="shared" si="0"/>
        <v/>
      </c>
    </row>
    <row r="7" spans="1:7" ht="16.5" x14ac:dyDescent="0.25">
      <c r="G7" s="3" t="str">
        <f t="shared" si="0"/>
        <v/>
      </c>
    </row>
    <row r="8" spans="1:7" ht="16.5" x14ac:dyDescent="0.25">
      <c r="G8" s="3" t="str">
        <f t="shared" si="0"/>
        <v/>
      </c>
    </row>
    <row r="9" spans="1:7" ht="16.5" x14ac:dyDescent="0.25">
      <c r="G9" s="3" t="str">
        <f t="shared" si="0"/>
        <v/>
      </c>
    </row>
    <row r="10" spans="1:7" ht="16.5" x14ac:dyDescent="0.25">
      <c r="G10" s="3" t="str">
        <f t="shared" si="0"/>
        <v/>
      </c>
    </row>
    <row r="11" spans="1:7" ht="16.5" x14ac:dyDescent="0.25">
      <c r="G11" s="3" t="str">
        <f t="shared" si="0"/>
        <v/>
      </c>
    </row>
    <row r="12" spans="1:7" ht="16.5" x14ac:dyDescent="0.25">
      <c r="G12" s="3" t="str">
        <f t="shared" si="0"/>
        <v/>
      </c>
    </row>
    <row r="13" spans="1:7" ht="16.5" x14ac:dyDescent="0.25">
      <c r="G13" s="3" t="str">
        <f t="shared" si="0"/>
        <v/>
      </c>
    </row>
    <row r="14" spans="1:7" ht="16.5" x14ac:dyDescent="0.25">
      <c r="G14" s="3" t="str">
        <f t="shared" si="0"/>
        <v/>
      </c>
    </row>
    <row r="15" spans="1:7" ht="16.5" x14ac:dyDescent="0.25">
      <c r="G15" s="3" t="str">
        <f t="shared" si="0"/>
        <v/>
      </c>
    </row>
    <row r="16" spans="1:7" ht="16.5" x14ac:dyDescent="0.25">
      <c r="G16" s="3" t="str">
        <f t="shared" si="0"/>
        <v/>
      </c>
    </row>
    <row r="17" spans="7:7" ht="16.5" x14ac:dyDescent="0.25">
      <c r="G17" s="3" t="str">
        <f t="shared" si="0"/>
        <v/>
      </c>
    </row>
    <row r="18" spans="7:7" ht="16.5" x14ac:dyDescent="0.25">
      <c r="G18" s="3" t="str">
        <f t="shared" si="0"/>
        <v/>
      </c>
    </row>
    <row r="19" spans="7:7" ht="16.5" x14ac:dyDescent="0.25">
      <c r="G19" s="3" t="str">
        <f t="shared" si="0"/>
        <v/>
      </c>
    </row>
    <row r="20" spans="7:7" ht="16.5" x14ac:dyDescent="0.25">
      <c r="G20" s="3" t="str">
        <f t="shared" si="0"/>
        <v/>
      </c>
    </row>
    <row r="21" spans="7:7" ht="16.5" x14ac:dyDescent="0.25">
      <c r="G21" s="3" t="str">
        <f t="shared" si="0"/>
        <v/>
      </c>
    </row>
    <row r="22" spans="7:7" ht="16.5" x14ac:dyDescent="0.25">
      <c r="G22" s="3" t="str">
        <f t="shared" si="0"/>
        <v/>
      </c>
    </row>
    <row r="23" spans="7:7" ht="16.5" x14ac:dyDescent="0.25">
      <c r="G23" s="3" t="str">
        <f t="shared" si="0"/>
        <v/>
      </c>
    </row>
    <row r="24" spans="7:7" ht="16.5" x14ac:dyDescent="0.25">
      <c r="G24" s="3" t="str">
        <f t="shared" si="0"/>
        <v/>
      </c>
    </row>
    <row r="25" spans="7:7" ht="16.5" x14ac:dyDescent="0.25">
      <c r="G25" s="3" t="str">
        <f t="shared" si="0"/>
        <v/>
      </c>
    </row>
    <row r="26" spans="7:7" ht="16.5" x14ac:dyDescent="0.25">
      <c r="G26" s="3" t="str">
        <f t="shared" si="0"/>
        <v/>
      </c>
    </row>
    <row r="27" spans="7:7" ht="16.5" x14ac:dyDescent="0.25">
      <c r="G27" s="3" t="str">
        <f t="shared" si="0"/>
        <v/>
      </c>
    </row>
    <row r="28" spans="7:7" ht="16.5" x14ac:dyDescent="0.25">
      <c r="G28" s="3" t="str">
        <f t="shared" si="0"/>
        <v/>
      </c>
    </row>
    <row r="29" spans="7:7" ht="16.5" x14ac:dyDescent="0.25">
      <c r="G29" s="3" t="str">
        <f t="shared" si="0"/>
        <v/>
      </c>
    </row>
    <row r="30" spans="7:7" ht="16.5" x14ac:dyDescent="0.25">
      <c r="G30" s="3" t="str">
        <f t="shared" si="0"/>
        <v/>
      </c>
    </row>
    <row r="31" spans="7:7" ht="16.5" x14ac:dyDescent="0.25">
      <c r="G31" s="3" t="str">
        <f t="shared" si="0"/>
        <v/>
      </c>
    </row>
    <row r="32" spans="7:7" ht="16.5" x14ac:dyDescent="0.25">
      <c r="G32" s="3" t="str">
        <f t="shared" si="0"/>
        <v/>
      </c>
    </row>
    <row r="33" spans="7:7" ht="16.5" x14ac:dyDescent="0.25">
      <c r="G33" s="3" t="str">
        <f t="shared" si="0"/>
        <v/>
      </c>
    </row>
    <row r="34" spans="7:7" ht="16.5" x14ac:dyDescent="0.25">
      <c r="G34" s="3" t="str">
        <f t="shared" ref="G34:G50" si="1">IFERROR(INDEX($B$2:$B$14,MATCH(ROW()-ROW($G$1),$A$2:$A$14,0)),"")</f>
        <v/>
      </c>
    </row>
    <row r="35" spans="7:7" ht="16.5" x14ac:dyDescent="0.25">
      <c r="G35" s="3" t="str">
        <f t="shared" si="1"/>
        <v/>
      </c>
    </row>
    <row r="36" spans="7:7" ht="16.5" x14ac:dyDescent="0.25">
      <c r="G36" s="3" t="str">
        <f t="shared" si="1"/>
        <v/>
      </c>
    </row>
    <row r="37" spans="7:7" ht="16.5" x14ac:dyDescent="0.25">
      <c r="G37" s="3" t="str">
        <f t="shared" si="1"/>
        <v/>
      </c>
    </row>
    <row r="38" spans="7:7" ht="16.5" x14ac:dyDescent="0.25">
      <c r="G38" s="3" t="str">
        <f t="shared" si="1"/>
        <v/>
      </c>
    </row>
    <row r="39" spans="7:7" ht="16.5" x14ac:dyDescent="0.25">
      <c r="G39" s="3" t="str">
        <f t="shared" si="1"/>
        <v/>
      </c>
    </row>
    <row r="40" spans="7:7" ht="16.5" x14ac:dyDescent="0.25">
      <c r="G40" s="3" t="str">
        <f t="shared" si="1"/>
        <v/>
      </c>
    </row>
    <row r="41" spans="7:7" ht="16.5" x14ac:dyDescent="0.25">
      <c r="G41" s="3" t="str">
        <f t="shared" si="1"/>
        <v/>
      </c>
    </row>
    <row r="42" spans="7:7" ht="16.5" x14ac:dyDescent="0.25">
      <c r="G42" s="3" t="str">
        <f t="shared" si="1"/>
        <v/>
      </c>
    </row>
    <row r="43" spans="7:7" ht="16.5" x14ac:dyDescent="0.25">
      <c r="G43" s="3" t="str">
        <f t="shared" si="1"/>
        <v/>
      </c>
    </row>
    <row r="44" spans="7:7" ht="16.5" x14ac:dyDescent="0.25">
      <c r="G44" s="3" t="str">
        <f t="shared" si="1"/>
        <v/>
      </c>
    </row>
    <row r="45" spans="7:7" ht="16.5" x14ac:dyDescent="0.25">
      <c r="G45" s="3" t="str">
        <f t="shared" si="1"/>
        <v/>
      </c>
    </row>
    <row r="46" spans="7:7" ht="16.5" x14ac:dyDescent="0.25">
      <c r="G46" s="3" t="str">
        <f t="shared" si="1"/>
        <v/>
      </c>
    </row>
    <row r="47" spans="7:7" ht="16.5" x14ac:dyDescent="0.25">
      <c r="G47" s="3" t="str">
        <f t="shared" si="1"/>
        <v/>
      </c>
    </row>
    <row r="48" spans="7:7" ht="16.5" x14ac:dyDescent="0.25">
      <c r="G48" s="3" t="str">
        <f t="shared" si="1"/>
        <v/>
      </c>
    </row>
    <row r="49" spans="7:7" ht="16.5" x14ac:dyDescent="0.25">
      <c r="G49" s="3" t="str">
        <f t="shared" si="1"/>
        <v/>
      </c>
    </row>
    <row r="50" spans="7:7" ht="16.5" x14ac:dyDescent="0.25">
      <c r="G50" s="3" t="str">
        <f t="shared" si="1"/>
        <v/>
      </c>
    </row>
    <row r="51" spans="7:7" ht="16.5" x14ac:dyDescent="0.25">
      <c r="G51" s="3" t="str">
        <f>IFERROR(INDEX($C$2:$C$14,MATCH(ROW()-ROW(#REF!),$B$2:$B$14,0)),"")</f>
        <v/>
      </c>
    </row>
  </sheetData>
  <dataValidations count="1">
    <dataValidation type="list" allowBlank="1" showInputMessage="1" showErrorMessage="1" sqref="E11">
      <formula1>GuitarTypeList</formula1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G51"/>
  <sheetViews>
    <sheetView workbookViewId="0">
      <selection activeCell="A8" sqref="A8"/>
    </sheetView>
  </sheetViews>
  <sheetFormatPr defaultRowHeight="15" x14ac:dyDescent="0.25"/>
  <cols>
    <col min="1" max="1" width="8.28515625" bestFit="1" customWidth="1"/>
    <col min="2" max="2" width="43.140625" bestFit="1" customWidth="1"/>
    <col min="3" max="3" width="23.85546875" bestFit="1" customWidth="1"/>
    <col min="5" max="5" width="10.140625" bestFit="1" customWidth="1"/>
    <col min="7" max="7" width="62.7109375" bestFit="1" customWidth="1"/>
  </cols>
  <sheetData>
    <row r="1" spans="1:7" x14ac:dyDescent="0.25">
      <c r="A1" t="s">
        <v>35</v>
      </c>
      <c r="B1" t="s">
        <v>36</v>
      </c>
      <c r="C1" t="s">
        <v>2</v>
      </c>
      <c r="E1" t="s">
        <v>34</v>
      </c>
      <c r="G1" t="s">
        <v>37</v>
      </c>
    </row>
    <row r="2" spans="1:7" ht="16.5" x14ac:dyDescent="0.25">
      <c r="A2">
        <v>1</v>
      </c>
      <c r="B2" t="s">
        <v>30</v>
      </c>
      <c r="C2">
        <v>0</v>
      </c>
      <c r="E2">
        <v>6</v>
      </c>
      <c r="G2" s="3" t="str">
        <f t="shared" ref="G2:G33" si="0">IFERROR(INDEX($B$2:$B$14,MATCH(ROW()-ROW($G$1),$A$2:$A$14,0)),"")</f>
        <v>None</v>
      </c>
    </row>
    <row r="3" spans="1:7" ht="16.5" x14ac:dyDescent="0.25">
      <c r="A3">
        <v>2</v>
      </c>
      <c r="B3" t="s">
        <v>48</v>
      </c>
      <c r="C3">
        <v>25</v>
      </c>
      <c r="G3" s="3" t="str">
        <f t="shared" si="0"/>
        <v>Dots (+$25)</v>
      </c>
    </row>
    <row r="4" spans="1:7" ht="16.5" x14ac:dyDescent="0.25">
      <c r="A4">
        <v>3</v>
      </c>
      <c r="B4" t="s">
        <v>49</v>
      </c>
      <c r="C4">
        <v>25</v>
      </c>
      <c r="G4" s="3" t="str">
        <f t="shared" si="0"/>
        <v>Offset dots (+$25)</v>
      </c>
    </row>
    <row r="5" spans="1:7" ht="16.5" x14ac:dyDescent="0.25">
      <c r="A5">
        <v>4</v>
      </c>
      <c r="B5" t="s">
        <v>69</v>
      </c>
      <c r="C5">
        <v>60</v>
      </c>
      <c r="G5" s="3" t="str">
        <f t="shared" si="0"/>
        <v>Luminlay offset dots (+$60)</v>
      </c>
    </row>
    <row r="6" spans="1:7" ht="16.5" x14ac:dyDescent="0.25">
      <c r="A6">
        <v>5</v>
      </c>
      <c r="B6" t="s">
        <v>70</v>
      </c>
      <c r="C6">
        <v>100</v>
      </c>
      <c r="G6" s="3" t="str">
        <f t="shared" si="0"/>
        <v>Blocks (+$100)</v>
      </c>
    </row>
    <row r="7" spans="1:7" ht="16.5" x14ac:dyDescent="0.25">
      <c r="A7">
        <v>6</v>
      </c>
      <c r="B7" t="s">
        <v>76</v>
      </c>
      <c r="C7">
        <v>100</v>
      </c>
      <c r="G7" s="3" t="str">
        <f t="shared" si="0"/>
        <v>Traps (+$100)</v>
      </c>
    </row>
    <row r="8" spans="1:7" ht="16.5" x14ac:dyDescent="0.25">
      <c r="G8" s="3" t="str">
        <f t="shared" si="0"/>
        <v/>
      </c>
    </row>
    <row r="9" spans="1:7" ht="16.5" x14ac:dyDescent="0.25">
      <c r="G9" s="3" t="str">
        <f t="shared" si="0"/>
        <v/>
      </c>
    </row>
    <row r="10" spans="1:7" ht="16.5" x14ac:dyDescent="0.25">
      <c r="G10" s="3" t="str">
        <f t="shared" si="0"/>
        <v/>
      </c>
    </row>
    <row r="11" spans="1:7" ht="16.5" x14ac:dyDescent="0.25">
      <c r="G11" s="3" t="str">
        <f t="shared" si="0"/>
        <v/>
      </c>
    </row>
    <row r="12" spans="1:7" ht="16.5" x14ac:dyDescent="0.25">
      <c r="G12" s="3" t="str">
        <f t="shared" si="0"/>
        <v/>
      </c>
    </row>
    <row r="13" spans="1:7" ht="16.5" x14ac:dyDescent="0.25">
      <c r="G13" s="3" t="str">
        <f t="shared" si="0"/>
        <v/>
      </c>
    </row>
    <row r="14" spans="1:7" ht="16.5" x14ac:dyDescent="0.25">
      <c r="G14" s="3" t="str">
        <f t="shared" si="0"/>
        <v/>
      </c>
    </row>
    <row r="15" spans="1:7" ht="16.5" x14ac:dyDescent="0.25">
      <c r="G15" s="3" t="str">
        <f t="shared" si="0"/>
        <v/>
      </c>
    </row>
    <row r="16" spans="1:7" ht="16.5" x14ac:dyDescent="0.25">
      <c r="G16" s="3" t="str">
        <f t="shared" si="0"/>
        <v/>
      </c>
    </row>
    <row r="17" spans="7:7" ht="16.5" x14ac:dyDescent="0.25">
      <c r="G17" s="3" t="str">
        <f t="shared" si="0"/>
        <v/>
      </c>
    </row>
    <row r="18" spans="7:7" ht="16.5" x14ac:dyDescent="0.25">
      <c r="G18" s="3" t="str">
        <f t="shared" si="0"/>
        <v/>
      </c>
    </row>
    <row r="19" spans="7:7" ht="16.5" x14ac:dyDescent="0.25">
      <c r="G19" s="3" t="str">
        <f t="shared" si="0"/>
        <v/>
      </c>
    </row>
    <row r="20" spans="7:7" ht="16.5" x14ac:dyDescent="0.25">
      <c r="G20" s="3" t="str">
        <f t="shared" si="0"/>
        <v/>
      </c>
    </row>
    <row r="21" spans="7:7" ht="16.5" x14ac:dyDescent="0.25">
      <c r="G21" s="3" t="str">
        <f t="shared" si="0"/>
        <v/>
      </c>
    </row>
    <row r="22" spans="7:7" ht="16.5" x14ac:dyDescent="0.25">
      <c r="G22" s="3" t="str">
        <f t="shared" si="0"/>
        <v/>
      </c>
    </row>
    <row r="23" spans="7:7" ht="16.5" x14ac:dyDescent="0.25">
      <c r="G23" s="3" t="str">
        <f t="shared" si="0"/>
        <v/>
      </c>
    </row>
    <row r="24" spans="7:7" ht="16.5" x14ac:dyDescent="0.25">
      <c r="G24" s="3" t="str">
        <f t="shared" si="0"/>
        <v/>
      </c>
    </row>
    <row r="25" spans="7:7" ht="16.5" x14ac:dyDescent="0.25">
      <c r="G25" s="3" t="str">
        <f t="shared" si="0"/>
        <v/>
      </c>
    </row>
    <row r="26" spans="7:7" ht="16.5" x14ac:dyDescent="0.25">
      <c r="G26" s="3" t="str">
        <f t="shared" si="0"/>
        <v/>
      </c>
    </row>
    <row r="27" spans="7:7" ht="16.5" x14ac:dyDescent="0.25">
      <c r="G27" s="3" t="str">
        <f t="shared" si="0"/>
        <v/>
      </c>
    </row>
    <row r="28" spans="7:7" ht="16.5" x14ac:dyDescent="0.25">
      <c r="G28" s="3" t="str">
        <f t="shared" si="0"/>
        <v/>
      </c>
    </row>
    <row r="29" spans="7:7" ht="16.5" x14ac:dyDescent="0.25">
      <c r="G29" s="3" t="str">
        <f t="shared" si="0"/>
        <v/>
      </c>
    </row>
    <row r="30" spans="7:7" ht="16.5" x14ac:dyDescent="0.25">
      <c r="G30" s="3" t="str">
        <f t="shared" si="0"/>
        <v/>
      </c>
    </row>
    <row r="31" spans="7:7" ht="16.5" x14ac:dyDescent="0.25">
      <c r="G31" s="3" t="str">
        <f t="shared" si="0"/>
        <v/>
      </c>
    </row>
    <row r="32" spans="7:7" ht="16.5" x14ac:dyDescent="0.25">
      <c r="G32" s="3" t="str">
        <f t="shared" si="0"/>
        <v/>
      </c>
    </row>
    <row r="33" spans="7:7" ht="16.5" x14ac:dyDescent="0.25">
      <c r="G33" s="3" t="str">
        <f t="shared" si="0"/>
        <v/>
      </c>
    </row>
    <row r="34" spans="7:7" ht="16.5" x14ac:dyDescent="0.25">
      <c r="G34" s="3" t="str">
        <f t="shared" ref="G34:G50" si="1">IFERROR(INDEX($B$2:$B$14,MATCH(ROW()-ROW($G$1),$A$2:$A$14,0)),"")</f>
        <v/>
      </c>
    </row>
    <row r="35" spans="7:7" ht="16.5" x14ac:dyDescent="0.25">
      <c r="G35" s="3" t="str">
        <f t="shared" si="1"/>
        <v/>
      </c>
    </row>
    <row r="36" spans="7:7" ht="16.5" x14ac:dyDescent="0.25">
      <c r="G36" s="3" t="str">
        <f t="shared" si="1"/>
        <v/>
      </c>
    </row>
    <row r="37" spans="7:7" ht="16.5" x14ac:dyDescent="0.25">
      <c r="G37" s="3" t="str">
        <f t="shared" si="1"/>
        <v/>
      </c>
    </row>
    <row r="38" spans="7:7" ht="16.5" x14ac:dyDescent="0.25">
      <c r="G38" s="3" t="str">
        <f t="shared" si="1"/>
        <v/>
      </c>
    </row>
    <row r="39" spans="7:7" ht="16.5" x14ac:dyDescent="0.25">
      <c r="G39" s="3" t="str">
        <f t="shared" si="1"/>
        <v/>
      </c>
    </row>
    <row r="40" spans="7:7" ht="16.5" x14ac:dyDescent="0.25">
      <c r="G40" s="3" t="str">
        <f t="shared" si="1"/>
        <v/>
      </c>
    </row>
    <row r="41" spans="7:7" ht="16.5" x14ac:dyDescent="0.25">
      <c r="G41" s="3" t="str">
        <f t="shared" si="1"/>
        <v/>
      </c>
    </row>
    <row r="42" spans="7:7" ht="16.5" x14ac:dyDescent="0.25">
      <c r="G42" s="3" t="str">
        <f t="shared" si="1"/>
        <v/>
      </c>
    </row>
    <row r="43" spans="7:7" ht="16.5" x14ac:dyDescent="0.25">
      <c r="G43" s="3" t="str">
        <f t="shared" si="1"/>
        <v/>
      </c>
    </row>
    <row r="44" spans="7:7" ht="16.5" x14ac:dyDescent="0.25">
      <c r="G44" s="3" t="str">
        <f t="shared" si="1"/>
        <v/>
      </c>
    </row>
    <row r="45" spans="7:7" ht="16.5" x14ac:dyDescent="0.25">
      <c r="G45" s="3" t="str">
        <f t="shared" si="1"/>
        <v/>
      </c>
    </row>
    <row r="46" spans="7:7" ht="16.5" x14ac:dyDescent="0.25">
      <c r="G46" s="3" t="str">
        <f t="shared" si="1"/>
        <v/>
      </c>
    </row>
    <row r="47" spans="7:7" ht="16.5" x14ac:dyDescent="0.25">
      <c r="G47" s="3" t="str">
        <f t="shared" si="1"/>
        <v/>
      </c>
    </row>
    <row r="48" spans="7:7" ht="16.5" x14ac:dyDescent="0.25">
      <c r="G48" s="3" t="str">
        <f t="shared" si="1"/>
        <v/>
      </c>
    </row>
    <row r="49" spans="7:7" ht="16.5" x14ac:dyDescent="0.25">
      <c r="G49" s="3" t="str">
        <f t="shared" si="1"/>
        <v/>
      </c>
    </row>
    <row r="50" spans="7:7" ht="16.5" x14ac:dyDescent="0.25">
      <c r="G50" s="3" t="str">
        <f t="shared" si="1"/>
        <v/>
      </c>
    </row>
    <row r="51" spans="7:7" ht="16.5" x14ac:dyDescent="0.25">
      <c r="G51" s="3" t="str">
        <f>IFERROR(INDEX($C$2:$C$14,MATCH(ROW()-ROW(#REF!),$B$2:$B$14,0)),"")</f>
        <v/>
      </c>
    </row>
  </sheetData>
  <dataValidations count="1">
    <dataValidation type="list" allowBlank="1" showInputMessage="1" showErrorMessage="1" sqref="E11">
      <formula1>GuitarTypeList</formula1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51"/>
  <sheetViews>
    <sheetView workbookViewId="0">
      <selection activeCell="B3" sqref="B3"/>
    </sheetView>
  </sheetViews>
  <sheetFormatPr defaultRowHeight="15" x14ac:dyDescent="0.25"/>
  <cols>
    <col min="1" max="1" width="8.28515625" bestFit="1" customWidth="1"/>
    <col min="2" max="2" width="43.140625" bestFit="1" customWidth="1"/>
    <col min="3" max="3" width="23.85546875" bestFit="1" customWidth="1"/>
    <col min="5" max="5" width="10.140625" bestFit="1" customWidth="1"/>
    <col min="7" max="7" width="62.7109375" bestFit="1" customWidth="1"/>
  </cols>
  <sheetData>
    <row r="1" spans="1:7" x14ac:dyDescent="0.25">
      <c r="A1" t="s">
        <v>35</v>
      </c>
      <c r="B1" t="s">
        <v>36</v>
      </c>
      <c r="C1" t="s">
        <v>2</v>
      </c>
      <c r="E1" t="s">
        <v>34</v>
      </c>
      <c r="G1" t="s">
        <v>37</v>
      </c>
    </row>
    <row r="2" spans="1:7" ht="16.5" x14ac:dyDescent="0.25">
      <c r="A2">
        <v>1</v>
      </c>
      <c r="B2" t="s">
        <v>17</v>
      </c>
      <c r="C2">
        <v>0</v>
      </c>
      <c r="E2">
        <v>1</v>
      </c>
      <c r="G2" s="3" t="str">
        <f t="shared" ref="G2:G33" si="0">IFERROR(INDEX($B$2:$B$14,MATCH(ROW()-ROW($G$1),$A$2:$A$14,0)),"")</f>
        <v>Open-pore satin clear</v>
      </c>
    </row>
    <row r="3" spans="1:7" ht="16.5" x14ac:dyDescent="0.25">
      <c r="A3">
        <v>2</v>
      </c>
      <c r="B3" t="s">
        <v>52</v>
      </c>
      <c r="C3">
        <v>50</v>
      </c>
      <c r="G3" s="3" t="str">
        <f t="shared" si="0"/>
        <v>Level, filled, satin clear (+$50)</v>
      </c>
    </row>
    <row r="4" spans="1:7" ht="16.5" x14ac:dyDescent="0.25">
      <c r="G4" s="3" t="str">
        <f t="shared" si="0"/>
        <v/>
      </c>
    </row>
    <row r="5" spans="1:7" ht="16.5" x14ac:dyDescent="0.25">
      <c r="G5" s="3" t="str">
        <f t="shared" si="0"/>
        <v/>
      </c>
    </row>
    <row r="6" spans="1:7" ht="16.5" x14ac:dyDescent="0.25">
      <c r="G6" s="3" t="str">
        <f t="shared" si="0"/>
        <v/>
      </c>
    </row>
    <row r="7" spans="1:7" ht="16.5" x14ac:dyDescent="0.25">
      <c r="G7" s="3" t="str">
        <f t="shared" si="0"/>
        <v/>
      </c>
    </row>
    <row r="8" spans="1:7" ht="16.5" x14ac:dyDescent="0.25">
      <c r="G8" s="3" t="str">
        <f t="shared" si="0"/>
        <v/>
      </c>
    </row>
    <row r="9" spans="1:7" ht="16.5" x14ac:dyDescent="0.25">
      <c r="G9" s="3" t="str">
        <f t="shared" si="0"/>
        <v/>
      </c>
    </row>
    <row r="10" spans="1:7" ht="16.5" x14ac:dyDescent="0.25">
      <c r="G10" s="3" t="str">
        <f t="shared" si="0"/>
        <v/>
      </c>
    </row>
    <row r="11" spans="1:7" ht="16.5" x14ac:dyDescent="0.25">
      <c r="G11" s="3" t="str">
        <f t="shared" si="0"/>
        <v/>
      </c>
    </row>
    <row r="12" spans="1:7" ht="16.5" x14ac:dyDescent="0.25">
      <c r="G12" s="3" t="str">
        <f t="shared" si="0"/>
        <v/>
      </c>
    </row>
    <row r="13" spans="1:7" ht="16.5" x14ac:dyDescent="0.25">
      <c r="G13" s="3" t="str">
        <f t="shared" si="0"/>
        <v/>
      </c>
    </row>
    <row r="14" spans="1:7" ht="16.5" x14ac:dyDescent="0.25">
      <c r="G14" s="3" t="str">
        <f t="shared" si="0"/>
        <v/>
      </c>
    </row>
    <row r="15" spans="1:7" ht="16.5" x14ac:dyDescent="0.25">
      <c r="G15" s="3" t="str">
        <f t="shared" si="0"/>
        <v/>
      </c>
    </row>
    <row r="16" spans="1:7" ht="16.5" x14ac:dyDescent="0.25">
      <c r="G16" s="3" t="str">
        <f t="shared" si="0"/>
        <v/>
      </c>
    </row>
    <row r="17" spans="7:7" ht="16.5" x14ac:dyDescent="0.25">
      <c r="G17" s="3" t="str">
        <f t="shared" si="0"/>
        <v/>
      </c>
    </row>
    <row r="18" spans="7:7" ht="16.5" x14ac:dyDescent="0.25">
      <c r="G18" s="3" t="str">
        <f t="shared" si="0"/>
        <v/>
      </c>
    </row>
    <row r="19" spans="7:7" ht="16.5" x14ac:dyDescent="0.25">
      <c r="G19" s="3" t="str">
        <f t="shared" si="0"/>
        <v/>
      </c>
    </row>
    <row r="20" spans="7:7" ht="16.5" x14ac:dyDescent="0.25">
      <c r="G20" s="3" t="str">
        <f t="shared" si="0"/>
        <v/>
      </c>
    </row>
    <row r="21" spans="7:7" ht="16.5" x14ac:dyDescent="0.25">
      <c r="G21" s="3" t="str">
        <f t="shared" si="0"/>
        <v/>
      </c>
    </row>
    <row r="22" spans="7:7" ht="16.5" x14ac:dyDescent="0.25">
      <c r="G22" s="3" t="str">
        <f t="shared" si="0"/>
        <v/>
      </c>
    </row>
    <row r="23" spans="7:7" ht="16.5" x14ac:dyDescent="0.25">
      <c r="G23" s="3" t="str">
        <f t="shared" si="0"/>
        <v/>
      </c>
    </row>
    <row r="24" spans="7:7" ht="16.5" x14ac:dyDescent="0.25">
      <c r="G24" s="3" t="str">
        <f t="shared" si="0"/>
        <v/>
      </c>
    </row>
    <row r="25" spans="7:7" ht="16.5" x14ac:dyDescent="0.25">
      <c r="G25" s="3" t="str">
        <f t="shared" si="0"/>
        <v/>
      </c>
    </row>
    <row r="26" spans="7:7" ht="16.5" x14ac:dyDescent="0.25">
      <c r="G26" s="3" t="str">
        <f t="shared" si="0"/>
        <v/>
      </c>
    </row>
    <row r="27" spans="7:7" ht="16.5" x14ac:dyDescent="0.25">
      <c r="G27" s="3" t="str">
        <f t="shared" si="0"/>
        <v/>
      </c>
    </row>
    <row r="28" spans="7:7" ht="16.5" x14ac:dyDescent="0.25">
      <c r="G28" s="3" t="str">
        <f t="shared" si="0"/>
        <v/>
      </c>
    </row>
    <row r="29" spans="7:7" ht="16.5" x14ac:dyDescent="0.25">
      <c r="G29" s="3" t="str">
        <f t="shared" si="0"/>
        <v/>
      </c>
    </row>
    <row r="30" spans="7:7" ht="16.5" x14ac:dyDescent="0.25">
      <c r="G30" s="3" t="str">
        <f t="shared" si="0"/>
        <v/>
      </c>
    </row>
    <row r="31" spans="7:7" ht="16.5" x14ac:dyDescent="0.25">
      <c r="G31" s="3" t="str">
        <f t="shared" si="0"/>
        <v/>
      </c>
    </row>
    <row r="32" spans="7:7" ht="16.5" x14ac:dyDescent="0.25">
      <c r="G32" s="3" t="str">
        <f t="shared" si="0"/>
        <v/>
      </c>
    </row>
    <row r="33" spans="7:7" ht="16.5" x14ac:dyDescent="0.25">
      <c r="G33" s="3" t="str">
        <f t="shared" si="0"/>
        <v/>
      </c>
    </row>
    <row r="34" spans="7:7" ht="16.5" x14ac:dyDescent="0.25">
      <c r="G34" s="3" t="str">
        <f t="shared" ref="G34:G50" si="1">IFERROR(INDEX($B$2:$B$14,MATCH(ROW()-ROW($G$1),$A$2:$A$14,0)),"")</f>
        <v/>
      </c>
    </row>
    <row r="35" spans="7:7" ht="16.5" x14ac:dyDescent="0.25">
      <c r="G35" s="3" t="str">
        <f t="shared" si="1"/>
        <v/>
      </c>
    </row>
    <row r="36" spans="7:7" ht="16.5" x14ac:dyDescent="0.25">
      <c r="G36" s="3" t="str">
        <f t="shared" si="1"/>
        <v/>
      </c>
    </row>
    <row r="37" spans="7:7" ht="16.5" x14ac:dyDescent="0.25">
      <c r="G37" s="3" t="str">
        <f t="shared" si="1"/>
        <v/>
      </c>
    </row>
    <row r="38" spans="7:7" ht="16.5" x14ac:dyDescent="0.25">
      <c r="G38" s="3" t="str">
        <f t="shared" si="1"/>
        <v/>
      </c>
    </row>
    <row r="39" spans="7:7" ht="16.5" x14ac:dyDescent="0.25">
      <c r="G39" s="3" t="str">
        <f t="shared" si="1"/>
        <v/>
      </c>
    </row>
    <row r="40" spans="7:7" ht="16.5" x14ac:dyDescent="0.25">
      <c r="G40" s="3" t="str">
        <f t="shared" si="1"/>
        <v/>
      </c>
    </row>
    <row r="41" spans="7:7" ht="16.5" x14ac:dyDescent="0.25">
      <c r="G41" s="3" t="str">
        <f t="shared" si="1"/>
        <v/>
      </c>
    </row>
    <row r="42" spans="7:7" ht="16.5" x14ac:dyDescent="0.25">
      <c r="G42" s="3" t="str">
        <f t="shared" si="1"/>
        <v/>
      </c>
    </row>
    <row r="43" spans="7:7" ht="16.5" x14ac:dyDescent="0.25">
      <c r="G43" s="3" t="str">
        <f t="shared" si="1"/>
        <v/>
      </c>
    </row>
    <row r="44" spans="7:7" ht="16.5" x14ac:dyDescent="0.25">
      <c r="G44" s="3" t="str">
        <f t="shared" si="1"/>
        <v/>
      </c>
    </row>
    <row r="45" spans="7:7" ht="16.5" x14ac:dyDescent="0.25">
      <c r="G45" s="3" t="str">
        <f t="shared" si="1"/>
        <v/>
      </c>
    </row>
    <row r="46" spans="7:7" ht="16.5" x14ac:dyDescent="0.25">
      <c r="G46" s="3" t="str">
        <f t="shared" si="1"/>
        <v/>
      </c>
    </row>
    <row r="47" spans="7:7" ht="16.5" x14ac:dyDescent="0.25">
      <c r="G47" s="3" t="str">
        <f t="shared" si="1"/>
        <v/>
      </c>
    </row>
    <row r="48" spans="7:7" ht="16.5" x14ac:dyDescent="0.25">
      <c r="G48" s="3" t="str">
        <f t="shared" si="1"/>
        <v/>
      </c>
    </row>
    <row r="49" spans="7:7" ht="16.5" x14ac:dyDescent="0.25">
      <c r="G49" s="3" t="str">
        <f t="shared" si="1"/>
        <v/>
      </c>
    </row>
    <row r="50" spans="7:7" ht="16.5" x14ac:dyDescent="0.25">
      <c r="G50" s="3" t="str">
        <f t="shared" si="1"/>
        <v/>
      </c>
    </row>
    <row r="51" spans="7:7" ht="16.5" x14ac:dyDescent="0.25">
      <c r="G51" s="3" t="str">
        <f>IFERROR(INDEX($C$2:$C$14,MATCH(ROW()-ROW(#REF!),$B$2:$B$14,0)),"")</f>
        <v/>
      </c>
    </row>
  </sheetData>
  <dataValidations count="1">
    <dataValidation type="list" allowBlank="1" showInputMessage="1" showErrorMessage="1" sqref="E11">
      <formula1>GuitarTypeList</formula1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51"/>
  <sheetViews>
    <sheetView workbookViewId="0">
      <selection activeCell="A2" sqref="A2:G5"/>
    </sheetView>
  </sheetViews>
  <sheetFormatPr defaultRowHeight="15" x14ac:dyDescent="0.25"/>
  <cols>
    <col min="1" max="1" width="8.28515625" bestFit="1" customWidth="1"/>
    <col min="2" max="2" width="43.140625" bestFit="1" customWidth="1"/>
    <col min="3" max="3" width="23.85546875" bestFit="1" customWidth="1"/>
    <col min="5" max="5" width="10.140625" bestFit="1" customWidth="1"/>
    <col min="7" max="7" width="62.7109375" bestFit="1" customWidth="1"/>
  </cols>
  <sheetData>
    <row r="1" spans="1:7" x14ac:dyDescent="0.25">
      <c r="A1" t="s">
        <v>35</v>
      </c>
      <c r="B1" t="s">
        <v>36</v>
      </c>
      <c r="C1" t="s">
        <v>2</v>
      </c>
      <c r="E1" t="s">
        <v>34</v>
      </c>
      <c r="G1" t="s">
        <v>37</v>
      </c>
    </row>
    <row r="2" spans="1:7" ht="16.5" x14ac:dyDescent="0.25">
      <c r="A2">
        <v>1</v>
      </c>
      <c r="B2" t="s">
        <v>85</v>
      </c>
      <c r="C2">
        <v>0</v>
      </c>
      <c r="E2">
        <v>2</v>
      </c>
      <c r="G2" s="3" t="str">
        <f t="shared" ref="G2:G5" si="0">IFERROR(INDEX($B$2:$B$14,MATCH(ROW()-ROW($G$1),$A$2:$A$14,0)),"")</f>
        <v>Ebony, satin finish</v>
      </c>
    </row>
    <row r="3" spans="1:7" ht="16.5" x14ac:dyDescent="0.25">
      <c r="A3">
        <v>2</v>
      </c>
      <c r="B3" t="s">
        <v>86</v>
      </c>
      <c r="C3">
        <v>0</v>
      </c>
      <c r="G3" s="3" t="str">
        <f t="shared" si="0"/>
        <v>Wood matches body top, satin finish</v>
      </c>
    </row>
    <row r="4" spans="1:7" ht="16.5" x14ac:dyDescent="0.25">
      <c r="A4">
        <v>3</v>
      </c>
      <c r="B4" t="s">
        <v>87</v>
      </c>
      <c r="C4">
        <v>100</v>
      </c>
      <c r="G4" s="3" t="str">
        <f t="shared" si="0"/>
        <v>Wood matches body top, color or gloss finish (+$100)</v>
      </c>
    </row>
    <row r="5" spans="1:7" ht="16.5" x14ac:dyDescent="0.25">
      <c r="G5" s="3" t="str">
        <f t="shared" si="0"/>
        <v/>
      </c>
    </row>
    <row r="6" spans="1:7" ht="16.5" x14ac:dyDescent="0.25">
      <c r="G6" s="3" t="str">
        <f t="shared" ref="G6:G33" si="1">IFERROR(INDEX($B$2:$B$14,MATCH(ROW()-ROW($G$1),$A$2:$A$14,0)),"")</f>
        <v/>
      </c>
    </row>
    <row r="7" spans="1:7" ht="16.5" x14ac:dyDescent="0.25">
      <c r="G7" s="3" t="str">
        <f t="shared" si="1"/>
        <v/>
      </c>
    </row>
    <row r="8" spans="1:7" ht="16.5" x14ac:dyDescent="0.25">
      <c r="G8" s="3" t="str">
        <f t="shared" si="1"/>
        <v/>
      </c>
    </row>
    <row r="9" spans="1:7" ht="16.5" x14ac:dyDescent="0.25">
      <c r="G9" s="3" t="str">
        <f t="shared" si="1"/>
        <v/>
      </c>
    </row>
    <row r="10" spans="1:7" ht="16.5" x14ac:dyDescent="0.25">
      <c r="G10" s="3" t="str">
        <f t="shared" si="1"/>
        <v/>
      </c>
    </row>
    <row r="11" spans="1:7" ht="16.5" x14ac:dyDescent="0.25">
      <c r="G11" s="3" t="str">
        <f t="shared" si="1"/>
        <v/>
      </c>
    </row>
    <row r="12" spans="1:7" ht="16.5" x14ac:dyDescent="0.25">
      <c r="G12" s="3" t="str">
        <f t="shared" si="1"/>
        <v/>
      </c>
    </row>
    <row r="13" spans="1:7" ht="16.5" x14ac:dyDescent="0.25">
      <c r="G13" s="3" t="str">
        <f t="shared" si="1"/>
        <v/>
      </c>
    </row>
    <row r="14" spans="1:7" ht="16.5" x14ac:dyDescent="0.25">
      <c r="G14" s="3" t="str">
        <f t="shared" si="1"/>
        <v/>
      </c>
    </row>
    <row r="15" spans="1:7" ht="16.5" x14ac:dyDescent="0.25">
      <c r="G15" s="3" t="str">
        <f t="shared" si="1"/>
        <v/>
      </c>
    </row>
    <row r="16" spans="1:7" ht="16.5" x14ac:dyDescent="0.25">
      <c r="G16" s="3" t="str">
        <f t="shared" si="1"/>
        <v/>
      </c>
    </row>
    <row r="17" spans="7:7" ht="16.5" x14ac:dyDescent="0.25">
      <c r="G17" s="3" t="str">
        <f t="shared" si="1"/>
        <v/>
      </c>
    </row>
    <row r="18" spans="7:7" ht="16.5" x14ac:dyDescent="0.25">
      <c r="G18" s="3" t="str">
        <f t="shared" si="1"/>
        <v/>
      </c>
    </row>
    <row r="19" spans="7:7" ht="16.5" x14ac:dyDescent="0.25">
      <c r="G19" s="3" t="str">
        <f t="shared" si="1"/>
        <v/>
      </c>
    </row>
    <row r="20" spans="7:7" ht="16.5" x14ac:dyDescent="0.25">
      <c r="G20" s="3" t="str">
        <f t="shared" si="1"/>
        <v/>
      </c>
    </row>
    <row r="21" spans="7:7" ht="16.5" x14ac:dyDescent="0.25">
      <c r="G21" s="3" t="str">
        <f t="shared" si="1"/>
        <v/>
      </c>
    </row>
    <row r="22" spans="7:7" ht="16.5" x14ac:dyDescent="0.25">
      <c r="G22" s="3" t="str">
        <f t="shared" si="1"/>
        <v/>
      </c>
    </row>
    <row r="23" spans="7:7" ht="16.5" x14ac:dyDescent="0.25">
      <c r="G23" s="3" t="str">
        <f t="shared" si="1"/>
        <v/>
      </c>
    </row>
    <row r="24" spans="7:7" ht="16.5" x14ac:dyDescent="0.25">
      <c r="G24" s="3" t="str">
        <f t="shared" si="1"/>
        <v/>
      </c>
    </row>
    <row r="25" spans="7:7" ht="16.5" x14ac:dyDescent="0.25">
      <c r="G25" s="3" t="str">
        <f t="shared" si="1"/>
        <v/>
      </c>
    </row>
    <row r="26" spans="7:7" ht="16.5" x14ac:dyDescent="0.25">
      <c r="G26" s="3" t="str">
        <f t="shared" si="1"/>
        <v/>
      </c>
    </row>
    <row r="27" spans="7:7" ht="16.5" x14ac:dyDescent="0.25">
      <c r="G27" s="3" t="str">
        <f t="shared" si="1"/>
        <v/>
      </c>
    </row>
    <row r="28" spans="7:7" ht="16.5" x14ac:dyDescent="0.25">
      <c r="G28" s="3" t="str">
        <f t="shared" si="1"/>
        <v/>
      </c>
    </row>
    <row r="29" spans="7:7" ht="16.5" x14ac:dyDescent="0.25">
      <c r="G29" s="3" t="str">
        <f t="shared" si="1"/>
        <v/>
      </c>
    </row>
    <row r="30" spans="7:7" ht="16.5" x14ac:dyDescent="0.25">
      <c r="G30" s="3" t="str">
        <f t="shared" si="1"/>
        <v/>
      </c>
    </row>
    <row r="31" spans="7:7" ht="16.5" x14ac:dyDescent="0.25">
      <c r="G31" s="3" t="str">
        <f t="shared" si="1"/>
        <v/>
      </c>
    </row>
    <row r="32" spans="7:7" ht="16.5" x14ac:dyDescent="0.25">
      <c r="G32" s="3" t="str">
        <f t="shared" si="1"/>
        <v/>
      </c>
    </row>
    <row r="33" spans="7:7" ht="16.5" x14ac:dyDescent="0.25">
      <c r="G33" s="3" t="str">
        <f t="shared" si="1"/>
        <v/>
      </c>
    </row>
    <row r="34" spans="7:7" ht="16.5" x14ac:dyDescent="0.25">
      <c r="G34" s="3" t="str">
        <f t="shared" ref="G34:G50" si="2">IFERROR(INDEX($B$2:$B$14,MATCH(ROW()-ROW($G$1),$A$2:$A$14,0)),"")</f>
        <v/>
      </c>
    </row>
    <row r="35" spans="7:7" ht="16.5" x14ac:dyDescent="0.25">
      <c r="G35" s="3" t="str">
        <f t="shared" si="2"/>
        <v/>
      </c>
    </row>
    <row r="36" spans="7:7" ht="16.5" x14ac:dyDescent="0.25">
      <c r="G36" s="3" t="str">
        <f t="shared" si="2"/>
        <v/>
      </c>
    </row>
    <row r="37" spans="7:7" ht="16.5" x14ac:dyDescent="0.25">
      <c r="G37" s="3" t="str">
        <f t="shared" si="2"/>
        <v/>
      </c>
    </row>
    <row r="38" spans="7:7" ht="16.5" x14ac:dyDescent="0.25">
      <c r="G38" s="3" t="str">
        <f t="shared" si="2"/>
        <v/>
      </c>
    </row>
    <row r="39" spans="7:7" ht="16.5" x14ac:dyDescent="0.25">
      <c r="G39" s="3" t="str">
        <f t="shared" si="2"/>
        <v/>
      </c>
    </row>
    <row r="40" spans="7:7" ht="16.5" x14ac:dyDescent="0.25">
      <c r="G40" s="3" t="str">
        <f t="shared" si="2"/>
        <v/>
      </c>
    </row>
    <row r="41" spans="7:7" ht="16.5" x14ac:dyDescent="0.25">
      <c r="G41" s="3" t="str">
        <f t="shared" si="2"/>
        <v/>
      </c>
    </row>
    <row r="42" spans="7:7" ht="16.5" x14ac:dyDescent="0.25">
      <c r="G42" s="3" t="str">
        <f t="shared" si="2"/>
        <v/>
      </c>
    </row>
    <row r="43" spans="7:7" ht="16.5" x14ac:dyDescent="0.25">
      <c r="G43" s="3" t="str">
        <f t="shared" si="2"/>
        <v/>
      </c>
    </row>
    <row r="44" spans="7:7" ht="16.5" x14ac:dyDescent="0.25">
      <c r="G44" s="3" t="str">
        <f t="shared" si="2"/>
        <v/>
      </c>
    </row>
    <row r="45" spans="7:7" ht="16.5" x14ac:dyDescent="0.25">
      <c r="G45" s="3" t="str">
        <f t="shared" si="2"/>
        <v/>
      </c>
    </row>
    <row r="46" spans="7:7" ht="16.5" x14ac:dyDescent="0.25">
      <c r="G46" s="3" t="str">
        <f t="shared" si="2"/>
        <v/>
      </c>
    </row>
    <row r="47" spans="7:7" ht="16.5" x14ac:dyDescent="0.25">
      <c r="G47" s="3" t="str">
        <f t="shared" si="2"/>
        <v/>
      </c>
    </row>
    <row r="48" spans="7:7" ht="16.5" x14ac:dyDescent="0.25">
      <c r="G48" s="3" t="str">
        <f t="shared" si="2"/>
        <v/>
      </c>
    </row>
    <row r="49" spans="7:7" ht="16.5" x14ac:dyDescent="0.25">
      <c r="G49" s="3" t="str">
        <f t="shared" si="2"/>
        <v/>
      </c>
    </row>
    <row r="50" spans="7:7" ht="16.5" x14ac:dyDescent="0.25">
      <c r="G50" s="3" t="str">
        <f t="shared" si="2"/>
        <v/>
      </c>
    </row>
    <row r="51" spans="7:7" ht="16.5" x14ac:dyDescent="0.25">
      <c r="G51" s="3" t="str">
        <f>IFERROR(INDEX($C$2:$C$14,MATCH(ROW()-ROW(#REF!),$B$2:$B$14,0)),"")</f>
        <v/>
      </c>
    </row>
  </sheetData>
  <dataValidations count="1">
    <dataValidation type="list" allowBlank="1" showInputMessage="1" showErrorMessage="1" sqref="E11">
      <formula1>GuitarTypeList</formula1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G51"/>
  <sheetViews>
    <sheetView workbookViewId="0">
      <selection activeCell="B8" sqref="B8"/>
    </sheetView>
  </sheetViews>
  <sheetFormatPr defaultRowHeight="15" x14ac:dyDescent="0.25"/>
  <cols>
    <col min="1" max="1" width="8.28515625" bestFit="1" customWidth="1"/>
    <col min="2" max="2" width="43.140625" bestFit="1" customWidth="1"/>
    <col min="3" max="3" width="23.85546875" bestFit="1" customWidth="1"/>
    <col min="5" max="5" width="10.140625" bestFit="1" customWidth="1"/>
    <col min="7" max="7" width="62.7109375" bestFit="1" customWidth="1"/>
  </cols>
  <sheetData>
    <row r="1" spans="1:7" x14ac:dyDescent="0.25">
      <c r="A1" t="s">
        <v>35</v>
      </c>
      <c r="B1" t="s">
        <v>36</v>
      </c>
      <c r="C1" t="s">
        <v>2</v>
      </c>
      <c r="E1" t="s">
        <v>34</v>
      </c>
      <c r="G1" t="s">
        <v>37</v>
      </c>
    </row>
    <row r="2" spans="1:7" ht="16.5" x14ac:dyDescent="0.25">
      <c r="A2">
        <v>1</v>
      </c>
      <c r="B2" t="s">
        <v>23</v>
      </c>
      <c r="C2">
        <v>0</v>
      </c>
      <c r="E2">
        <v>1</v>
      </c>
      <c r="G2" s="3" t="str">
        <f t="shared" ref="G2:G33" si="0">IFERROR(INDEX($B$2:$B$14,MATCH(ROW()-ROW($G$1),$A$2:$A$14,0)),"")</f>
        <v>Med jumbo nickel silver</v>
      </c>
    </row>
    <row r="3" spans="1:7" ht="16.5" x14ac:dyDescent="0.25">
      <c r="A3">
        <v>2</v>
      </c>
      <c r="B3" t="s">
        <v>50</v>
      </c>
      <c r="C3">
        <v>25</v>
      </c>
      <c r="G3" s="3" t="str">
        <f t="shared" si="0"/>
        <v>Super jumbo nickel silver (+$25)</v>
      </c>
    </row>
    <row r="4" spans="1:7" ht="16.5" x14ac:dyDescent="0.25">
      <c r="A4">
        <v>3</v>
      </c>
      <c r="B4" t="s">
        <v>71</v>
      </c>
      <c r="C4">
        <v>150</v>
      </c>
      <c r="G4" s="3" t="str">
        <f t="shared" si="0"/>
        <v>Med jumbo stainless (+$150)</v>
      </c>
    </row>
    <row r="5" spans="1:7" ht="16.5" x14ac:dyDescent="0.25">
      <c r="A5">
        <v>4</v>
      </c>
      <c r="B5" t="s">
        <v>72</v>
      </c>
      <c r="C5">
        <v>150</v>
      </c>
      <c r="G5" s="3" t="str">
        <f t="shared" si="0"/>
        <v>Super jumbo stainless (+$150)</v>
      </c>
    </row>
    <row r="6" spans="1:7" ht="16.5" x14ac:dyDescent="0.25">
      <c r="A6">
        <v>5</v>
      </c>
      <c r="B6" t="s">
        <v>53</v>
      </c>
      <c r="C6">
        <v>25</v>
      </c>
      <c r="G6" s="3" t="str">
        <f t="shared" si="0"/>
        <v>Med Jumbo EVO Gold (+$25)</v>
      </c>
    </row>
    <row r="7" spans="1:7" ht="16.5" x14ac:dyDescent="0.25">
      <c r="G7" s="3" t="str">
        <f t="shared" si="0"/>
        <v/>
      </c>
    </row>
    <row r="8" spans="1:7" ht="16.5" x14ac:dyDescent="0.25">
      <c r="G8" s="3" t="str">
        <f t="shared" si="0"/>
        <v/>
      </c>
    </row>
    <row r="9" spans="1:7" ht="16.5" x14ac:dyDescent="0.25">
      <c r="G9" s="3" t="str">
        <f t="shared" si="0"/>
        <v/>
      </c>
    </row>
    <row r="10" spans="1:7" ht="16.5" x14ac:dyDescent="0.25">
      <c r="G10" s="3" t="str">
        <f t="shared" si="0"/>
        <v/>
      </c>
    </row>
    <row r="11" spans="1:7" ht="16.5" x14ac:dyDescent="0.25">
      <c r="G11" s="3" t="str">
        <f t="shared" si="0"/>
        <v/>
      </c>
    </row>
    <row r="12" spans="1:7" ht="16.5" x14ac:dyDescent="0.25">
      <c r="G12" s="3" t="str">
        <f t="shared" si="0"/>
        <v/>
      </c>
    </row>
    <row r="13" spans="1:7" ht="16.5" x14ac:dyDescent="0.25">
      <c r="G13" s="3" t="str">
        <f t="shared" si="0"/>
        <v/>
      </c>
    </row>
    <row r="14" spans="1:7" ht="16.5" x14ac:dyDescent="0.25">
      <c r="G14" s="3" t="str">
        <f t="shared" si="0"/>
        <v/>
      </c>
    </row>
    <row r="15" spans="1:7" ht="16.5" x14ac:dyDescent="0.25">
      <c r="G15" s="3" t="str">
        <f t="shared" si="0"/>
        <v/>
      </c>
    </row>
    <row r="16" spans="1:7" ht="16.5" x14ac:dyDescent="0.25">
      <c r="G16" s="3" t="str">
        <f t="shared" si="0"/>
        <v/>
      </c>
    </row>
    <row r="17" spans="7:7" ht="16.5" x14ac:dyDescent="0.25">
      <c r="G17" s="3" t="str">
        <f t="shared" si="0"/>
        <v/>
      </c>
    </row>
    <row r="18" spans="7:7" ht="16.5" x14ac:dyDescent="0.25">
      <c r="G18" s="3" t="str">
        <f t="shared" si="0"/>
        <v/>
      </c>
    </row>
    <row r="19" spans="7:7" ht="16.5" x14ac:dyDescent="0.25">
      <c r="G19" s="3" t="str">
        <f t="shared" si="0"/>
        <v/>
      </c>
    </row>
    <row r="20" spans="7:7" ht="16.5" x14ac:dyDescent="0.25">
      <c r="G20" s="3" t="str">
        <f t="shared" si="0"/>
        <v/>
      </c>
    </row>
    <row r="21" spans="7:7" ht="16.5" x14ac:dyDescent="0.25">
      <c r="G21" s="3" t="str">
        <f t="shared" si="0"/>
        <v/>
      </c>
    </row>
    <row r="22" spans="7:7" ht="16.5" x14ac:dyDescent="0.25">
      <c r="G22" s="3" t="str">
        <f t="shared" si="0"/>
        <v/>
      </c>
    </row>
    <row r="23" spans="7:7" ht="16.5" x14ac:dyDescent="0.25">
      <c r="G23" s="3" t="str">
        <f t="shared" si="0"/>
        <v/>
      </c>
    </row>
    <row r="24" spans="7:7" ht="16.5" x14ac:dyDescent="0.25">
      <c r="G24" s="3" t="str">
        <f t="shared" si="0"/>
        <v/>
      </c>
    </row>
    <row r="25" spans="7:7" ht="16.5" x14ac:dyDescent="0.25">
      <c r="G25" s="3" t="str">
        <f t="shared" si="0"/>
        <v/>
      </c>
    </row>
    <row r="26" spans="7:7" ht="16.5" x14ac:dyDescent="0.25">
      <c r="G26" s="3" t="str">
        <f t="shared" si="0"/>
        <v/>
      </c>
    </row>
    <row r="27" spans="7:7" ht="16.5" x14ac:dyDescent="0.25">
      <c r="G27" s="3" t="str">
        <f t="shared" si="0"/>
        <v/>
      </c>
    </row>
    <row r="28" spans="7:7" ht="16.5" x14ac:dyDescent="0.25">
      <c r="G28" s="3" t="str">
        <f t="shared" si="0"/>
        <v/>
      </c>
    </row>
    <row r="29" spans="7:7" ht="16.5" x14ac:dyDescent="0.25">
      <c r="G29" s="3" t="str">
        <f t="shared" si="0"/>
        <v/>
      </c>
    </row>
    <row r="30" spans="7:7" ht="16.5" x14ac:dyDescent="0.25">
      <c r="G30" s="3" t="str">
        <f t="shared" si="0"/>
        <v/>
      </c>
    </row>
    <row r="31" spans="7:7" ht="16.5" x14ac:dyDescent="0.25">
      <c r="G31" s="3" t="str">
        <f t="shared" si="0"/>
        <v/>
      </c>
    </row>
    <row r="32" spans="7:7" ht="16.5" x14ac:dyDescent="0.25">
      <c r="G32" s="3" t="str">
        <f t="shared" si="0"/>
        <v/>
      </c>
    </row>
    <row r="33" spans="7:7" ht="16.5" x14ac:dyDescent="0.25">
      <c r="G33" s="3" t="str">
        <f t="shared" si="0"/>
        <v/>
      </c>
    </row>
    <row r="34" spans="7:7" ht="16.5" x14ac:dyDescent="0.25">
      <c r="G34" s="3" t="str">
        <f t="shared" ref="G34:G50" si="1">IFERROR(INDEX($B$2:$B$14,MATCH(ROW()-ROW($G$1),$A$2:$A$14,0)),"")</f>
        <v/>
      </c>
    </row>
    <row r="35" spans="7:7" ht="16.5" x14ac:dyDescent="0.25">
      <c r="G35" s="3" t="str">
        <f t="shared" si="1"/>
        <v/>
      </c>
    </row>
    <row r="36" spans="7:7" ht="16.5" x14ac:dyDescent="0.25">
      <c r="G36" s="3" t="str">
        <f t="shared" si="1"/>
        <v/>
      </c>
    </row>
    <row r="37" spans="7:7" ht="16.5" x14ac:dyDescent="0.25">
      <c r="G37" s="3" t="str">
        <f t="shared" si="1"/>
        <v/>
      </c>
    </row>
    <row r="38" spans="7:7" ht="16.5" x14ac:dyDescent="0.25">
      <c r="G38" s="3" t="str">
        <f t="shared" si="1"/>
        <v/>
      </c>
    </row>
    <row r="39" spans="7:7" ht="16.5" x14ac:dyDescent="0.25">
      <c r="G39" s="3" t="str">
        <f t="shared" si="1"/>
        <v/>
      </c>
    </row>
    <row r="40" spans="7:7" ht="16.5" x14ac:dyDescent="0.25">
      <c r="G40" s="3" t="str">
        <f t="shared" si="1"/>
        <v/>
      </c>
    </row>
    <row r="41" spans="7:7" ht="16.5" x14ac:dyDescent="0.25">
      <c r="G41" s="3" t="str">
        <f t="shared" si="1"/>
        <v/>
      </c>
    </row>
    <row r="42" spans="7:7" ht="16.5" x14ac:dyDescent="0.25">
      <c r="G42" s="3" t="str">
        <f t="shared" si="1"/>
        <v/>
      </c>
    </row>
    <row r="43" spans="7:7" ht="16.5" x14ac:dyDescent="0.25">
      <c r="G43" s="3" t="str">
        <f t="shared" si="1"/>
        <v/>
      </c>
    </row>
    <row r="44" spans="7:7" ht="16.5" x14ac:dyDescent="0.25">
      <c r="G44" s="3" t="str">
        <f t="shared" si="1"/>
        <v/>
      </c>
    </row>
    <row r="45" spans="7:7" ht="16.5" x14ac:dyDescent="0.25">
      <c r="G45" s="3" t="str">
        <f t="shared" si="1"/>
        <v/>
      </c>
    </row>
    <row r="46" spans="7:7" ht="16.5" x14ac:dyDescent="0.25">
      <c r="G46" s="3" t="str">
        <f t="shared" si="1"/>
        <v/>
      </c>
    </row>
    <row r="47" spans="7:7" ht="16.5" x14ac:dyDescent="0.25">
      <c r="G47" s="3" t="str">
        <f t="shared" si="1"/>
        <v/>
      </c>
    </row>
    <row r="48" spans="7:7" ht="16.5" x14ac:dyDescent="0.25">
      <c r="G48" s="3" t="str">
        <f t="shared" si="1"/>
        <v/>
      </c>
    </row>
    <row r="49" spans="7:7" ht="16.5" x14ac:dyDescent="0.25">
      <c r="G49" s="3" t="str">
        <f t="shared" si="1"/>
        <v/>
      </c>
    </row>
    <row r="50" spans="7:7" ht="16.5" x14ac:dyDescent="0.25">
      <c r="G50" s="3" t="str">
        <f t="shared" si="1"/>
        <v/>
      </c>
    </row>
    <row r="51" spans="7:7" ht="16.5" x14ac:dyDescent="0.25">
      <c r="G51" s="3" t="str">
        <f>IFERROR(INDEX($C$2:$C$14,MATCH(ROW()-ROW(#REF!),$B$2:$B$14,0)),"")</f>
        <v/>
      </c>
    </row>
  </sheetData>
  <dataValidations count="1">
    <dataValidation type="list" allowBlank="1" showInputMessage="1" showErrorMessage="1" sqref="E11">
      <formula1>GuitarTypeList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1:K60"/>
  <sheetViews>
    <sheetView workbookViewId="0">
      <selection activeCell="K23" sqref="K23"/>
    </sheetView>
  </sheetViews>
  <sheetFormatPr defaultRowHeight="15" x14ac:dyDescent="0.25"/>
  <cols>
    <col min="3" max="3" width="43.140625" bestFit="1" customWidth="1"/>
    <col min="4" max="5" width="15.7109375" customWidth="1"/>
    <col min="6" max="6" width="37.7109375" customWidth="1"/>
    <col min="7" max="8" width="15.7109375" customWidth="1"/>
    <col min="9" max="10" width="37.7109375" customWidth="1"/>
    <col min="11" max="11" width="15.7109375" customWidth="1"/>
  </cols>
  <sheetData>
    <row r="1" spans="3:10" x14ac:dyDescent="0.25">
      <c r="C1" s="1"/>
    </row>
    <row r="3" spans="3:10" x14ac:dyDescent="0.25">
      <c r="C3" s="1"/>
      <c r="D3" s="1"/>
      <c r="E3" s="1"/>
      <c r="F3" s="1"/>
      <c r="G3" s="1"/>
      <c r="H3" s="1"/>
      <c r="I3" s="1"/>
    </row>
    <row r="5" spans="3:10" x14ac:dyDescent="0.25">
      <c r="I5" s="1"/>
    </row>
    <row r="6" spans="3:10" x14ac:dyDescent="0.25">
      <c r="I6" s="1"/>
    </row>
    <row r="7" spans="3:10" x14ac:dyDescent="0.25">
      <c r="I7" s="1"/>
    </row>
    <row r="8" spans="3:10" x14ac:dyDescent="0.25">
      <c r="I8" s="1"/>
    </row>
    <row r="9" spans="3:10" x14ac:dyDescent="0.25">
      <c r="C9" s="1"/>
      <c r="F9" s="1"/>
      <c r="I9" s="1"/>
    </row>
    <row r="10" spans="3:10" x14ac:dyDescent="0.25">
      <c r="I10" s="1"/>
    </row>
    <row r="11" spans="3:10" x14ac:dyDescent="0.25">
      <c r="I11" s="1"/>
    </row>
    <row r="12" spans="3:10" x14ac:dyDescent="0.25">
      <c r="I12" s="1"/>
      <c r="J12" s="2"/>
    </row>
    <row r="13" spans="3:10" x14ac:dyDescent="0.25">
      <c r="I13" s="1"/>
    </row>
    <row r="14" spans="3:10" x14ac:dyDescent="0.25">
      <c r="C14" s="1"/>
      <c r="I14" s="1"/>
    </row>
    <row r="15" spans="3:10" x14ac:dyDescent="0.25">
      <c r="I15" s="1"/>
    </row>
    <row r="16" spans="3:10" x14ac:dyDescent="0.25">
      <c r="I16" s="1"/>
    </row>
    <row r="17" spans="3:11" x14ac:dyDescent="0.25">
      <c r="I17" s="1"/>
    </row>
    <row r="18" spans="3:11" x14ac:dyDescent="0.25">
      <c r="I18" s="1"/>
      <c r="J18" s="2"/>
    </row>
    <row r="19" spans="3:11" x14ac:dyDescent="0.25">
      <c r="I19" s="1"/>
    </row>
    <row r="20" spans="3:11" x14ac:dyDescent="0.25">
      <c r="F20" s="1"/>
      <c r="I20" s="1"/>
    </row>
    <row r="21" spans="3:11" x14ac:dyDescent="0.25">
      <c r="C21" s="1"/>
    </row>
    <row r="22" spans="3:11" x14ac:dyDescent="0.25">
      <c r="J22" s="1" t="s">
        <v>32</v>
      </c>
      <c r="K22">
        <v>1900</v>
      </c>
    </row>
    <row r="23" spans="3:11" x14ac:dyDescent="0.25">
      <c r="J23" s="1"/>
    </row>
    <row r="27" spans="3:11" x14ac:dyDescent="0.25">
      <c r="C27" s="1"/>
      <c r="F27" s="1"/>
    </row>
    <row r="32" spans="3:11" x14ac:dyDescent="0.25">
      <c r="F32" s="1"/>
    </row>
    <row r="38" spans="3:6" x14ac:dyDescent="0.25">
      <c r="C38" s="1"/>
    </row>
    <row r="40" spans="3:6" x14ac:dyDescent="0.25">
      <c r="F40" s="1"/>
    </row>
    <row r="42" spans="3:6" x14ac:dyDescent="0.25">
      <c r="F42" s="2"/>
    </row>
    <row r="43" spans="3:6" x14ac:dyDescent="0.25">
      <c r="F43" s="2"/>
    </row>
    <row r="45" spans="3:6" x14ac:dyDescent="0.25">
      <c r="C45" s="1"/>
      <c r="F45" s="1"/>
    </row>
    <row r="50" spans="3:6" x14ac:dyDescent="0.25">
      <c r="F50" s="1"/>
    </row>
    <row r="54" spans="3:6" x14ac:dyDescent="0.25">
      <c r="C54" s="1"/>
    </row>
    <row r="55" spans="3:6" x14ac:dyDescent="0.25">
      <c r="C55" s="1"/>
    </row>
    <row r="56" spans="3:6" x14ac:dyDescent="0.25">
      <c r="C56" s="2"/>
    </row>
    <row r="57" spans="3:6" x14ac:dyDescent="0.25">
      <c r="C57" s="2"/>
    </row>
    <row r="58" spans="3:6" x14ac:dyDescent="0.25">
      <c r="C58" s="2"/>
    </row>
    <row r="59" spans="3:6" x14ac:dyDescent="0.25">
      <c r="C59" s="2"/>
    </row>
    <row r="60" spans="3:6" x14ac:dyDescent="0.25">
      <c r="C60" s="2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51"/>
  <sheetViews>
    <sheetView workbookViewId="0">
      <selection activeCell="C7" sqref="A3:C7"/>
    </sheetView>
  </sheetViews>
  <sheetFormatPr defaultRowHeight="15" x14ac:dyDescent="0.25"/>
  <cols>
    <col min="1" max="1" width="8.28515625" bestFit="1" customWidth="1"/>
    <col min="2" max="2" width="43.140625" bestFit="1" customWidth="1"/>
    <col min="3" max="3" width="23.85546875" bestFit="1" customWidth="1"/>
    <col min="5" max="5" width="10.140625" bestFit="1" customWidth="1"/>
    <col min="7" max="7" width="62.7109375" bestFit="1" customWidth="1"/>
  </cols>
  <sheetData>
    <row r="1" spans="1:7" x14ac:dyDescent="0.25">
      <c r="A1" t="s">
        <v>35</v>
      </c>
      <c r="B1" t="s">
        <v>36</v>
      </c>
      <c r="C1" t="s">
        <v>2</v>
      </c>
      <c r="E1" t="s">
        <v>34</v>
      </c>
      <c r="G1" t="s">
        <v>37</v>
      </c>
    </row>
    <row r="2" spans="1:7" ht="16.5" x14ac:dyDescent="0.25">
      <c r="A2">
        <v>1</v>
      </c>
      <c r="B2" t="s">
        <v>1</v>
      </c>
      <c r="C2" s="4">
        <v>0</v>
      </c>
      <c r="E2">
        <v>1</v>
      </c>
      <c r="G2" s="3" t="str">
        <f t="shared" ref="G2:G33" si="0">IFERROR(INDEX($B$2:$B$14,MATCH(ROW()-ROW($G$1),$A$2:$A$14,0)),"")</f>
        <v>6 string 25.5" scale</v>
      </c>
    </row>
    <row r="3" spans="1:7" ht="16.5" x14ac:dyDescent="0.25">
      <c r="C3" s="4"/>
      <c r="G3" s="3" t="str">
        <f t="shared" si="0"/>
        <v/>
      </c>
    </row>
    <row r="4" spans="1:7" ht="16.5" x14ac:dyDescent="0.25">
      <c r="C4" s="4"/>
      <c r="G4" s="3" t="str">
        <f t="shared" si="0"/>
        <v/>
      </c>
    </row>
    <row r="5" spans="1:7" ht="16.5" x14ac:dyDescent="0.25">
      <c r="G5" s="3" t="str">
        <f t="shared" si="0"/>
        <v/>
      </c>
    </row>
    <row r="6" spans="1:7" ht="16.5" x14ac:dyDescent="0.25">
      <c r="G6" s="3" t="str">
        <f t="shared" si="0"/>
        <v/>
      </c>
    </row>
    <row r="7" spans="1:7" ht="16.5" x14ac:dyDescent="0.25">
      <c r="G7" s="3" t="str">
        <f t="shared" si="0"/>
        <v/>
      </c>
    </row>
    <row r="8" spans="1:7" ht="16.5" x14ac:dyDescent="0.25">
      <c r="G8" s="3" t="str">
        <f t="shared" si="0"/>
        <v/>
      </c>
    </row>
    <row r="9" spans="1:7" ht="16.5" x14ac:dyDescent="0.25">
      <c r="G9" s="3" t="str">
        <f t="shared" si="0"/>
        <v/>
      </c>
    </row>
    <row r="10" spans="1:7" ht="16.5" x14ac:dyDescent="0.25">
      <c r="G10" s="3" t="str">
        <f t="shared" si="0"/>
        <v/>
      </c>
    </row>
    <row r="11" spans="1:7" ht="16.5" x14ac:dyDescent="0.25">
      <c r="G11" s="3" t="str">
        <f t="shared" si="0"/>
        <v/>
      </c>
    </row>
    <row r="12" spans="1:7" ht="16.5" x14ac:dyDescent="0.25">
      <c r="G12" s="3" t="str">
        <f t="shared" si="0"/>
        <v/>
      </c>
    </row>
    <row r="13" spans="1:7" ht="16.5" x14ac:dyDescent="0.25">
      <c r="G13" s="3" t="str">
        <f t="shared" si="0"/>
        <v/>
      </c>
    </row>
    <row r="14" spans="1:7" ht="16.5" x14ac:dyDescent="0.25">
      <c r="G14" s="3" t="str">
        <f t="shared" si="0"/>
        <v/>
      </c>
    </row>
    <row r="15" spans="1:7" ht="16.5" x14ac:dyDescent="0.25">
      <c r="G15" s="3" t="str">
        <f t="shared" si="0"/>
        <v/>
      </c>
    </row>
    <row r="16" spans="1:7" ht="16.5" x14ac:dyDescent="0.25">
      <c r="G16" s="3" t="str">
        <f t="shared" si="0"/>
        <v/>
      </c>
    </row>
    <row r="17" spans="7:7" ht="16.5" x14ac:dyDescent="0.25">
      <c r="G17" s="3" t="str">
        <f t="shared" si="0"/>
        <v/>
      </c>
    </row>
    <row r="18" spans="7:7" ht="16.5" x14ac:dyDescent="0.25">
      <c r="G18" s="3" t="str">
        <f t="shared" si="0"/>
        <v/>
      </c>
    </row>
    <row r="19" spans="7:7" ht="16.5" x14ac:dyDescent="0.25">
      <c r="G19" s="3" t="str">
        <f t="shared" si="0"/>
        <v/>
      </c>
    </row>
    <row r="20" spans="7:7" ht="16.5" x14ac:dyDescent="0.25">
      <c r="G20" s="3" t="str">
        <f t="shared" si="0"/>
        <v/>
      </c>
    </row>
    <row r="21" spans="7:7" ht="16.5" x14ac:dyDescent="0.25">
      <c r="G21" s="3" t="str">
        <f t="shared" si="0"/>
        <v/>
      </c>
    </row>
    <row r="22" spans="7:7" ht="16.5" x14ac:dyDescent="0.25">
      <c r="G22" s="3" t="str">
        <f t="shared" si="0"/>
        <v/>
      </c>
    </row>
    <row r="23" spans="7:7" ht="16.5" x14ac:dyDescent="0.25">
      <c r="G23" s="3" t="str">
        <f t="shared" si="0"/>
        <v/>
      </c>
    </row>
    <row r="24" spans="7:7" ht="16.5" x14ac:dyDescent="0.25">
      <c r="G24" s="3" t="str">
        <f t="shared" si="0"/>
        <v/>
      </c>
    </row>
    <row r="25" spans="7:7" ht="16.5" x14ac:dyDescent="0.25">
      <c r="G25" s="3" t="str">
        <f t="shared" si="0"/>
        <v/>
      </c>
    </row>
    <row r="26" spans="7:7" ht="16.5" x14ac:dyDescent="0.25">
      <c r="G26" s="3" t="str">
        <f t="shared" si="0"/>
        <v/>
      </c>
    </row>
    <row r="27" spans="7:7" ht="16.5" x14ac:dyDescent="0.25">
      <c r="G27" s="3" t="str">
        <f t="shared" si="0"/>
        <v/>
      </c>
    </row>
    <row r="28" spans="7:7" ht="16.5" x14ac:dyDescent="0.25">
      <c r="G28" s="3" t="str">
        <f t="shared" si="0"/>
        <v/>
      </c>
    </row>
    <row r="29" spans="7:7" ht="16.5" x14ac:dyDescent="0.25">
      <c r="G29" s="3" t="str">
        <f t="shared" si="0"/>
        <v/>
      </c>
    </row>
    <row r="30" spans="7:7" ht="16.5" x14ac:dyDescent="0.25">
      <c r="G30" s="3" t="str">
        <f t="shared" si="0"/>
        <v/>
      </c>
    </row>
    <row r="31" spans="7:7" ht="16.5" x14ac:dyDescent="0.25">
      <c r="G31" s="3" t="str">
        <f t="shared" si="0"/>
        <v/>
      </c>
    </row>
    <row r="32" spans="7:7" ht="16.5" x14ac:dyDescent="0.25">
      <c r="G32" s="3" t="str">
        <f t="shared" si="0"/>
        <v/>
      </c>
    </row>
    <row r="33" spans="7:7" ht="16.5" x14ac:dyDescent="0.25">
      <c r="G33" s="3" t="str">
        <f t="shared" si="0"/>
        <v/>
      </c>
    </row>
    <row r="34" spans="7:7" ht="16.5" x14ac:dyDescent="0.25">
      <c r="G34" s="3" t="str">
        <f t="shared" ref="G34:G50" si="1">IFERROR(INDEX($B$2:$B$14,MATCH(ROW()-ROW($G$1),$A$2:$A$14,0)),"")</f>
        <v/>
      </c>
    </row>
    <row r="35" spans="7:7" ht="16.5" x14ac:dyDescent="0.25">
      <c r="G35" s="3" t="str">
        <f t="shared" si="1"/>
        <v/>
      </c>
    </row>
    <row r="36" spans="7:7" ht="16.5" x14ac:dyDescent="0.25">
      <c r="G36" s="3" t="str">
        <f t="shared" si="1"/>
        <v/>
      </c>
    </row>
    <row r="37" spans="7:7" ht="16.5" x14ac:dyDescent="0.25">
      <c r="G37" s="3" t="str">
        <f t="shared" si="1"/>
        <v/>
      </c>
    </row>
    <row r="38" spans="7:7" ht="16.5" x14ac:dyDescent="0.25">
      <c r="G38" s="3" t="str">
        <f t="shared" si="1"/>
        <v/>
      </c>
    </row>
    <row r="39" spans="7:7" ht="16.5" x14ac:dyDescent="0.25">
      <c r="G39" s="3" t="str">
        <f t="shared" si="1"/>
        <v/>
      </c>
    </row>
    <row r="40" spans="7:7" ht="16.5" x14ac:dyDescent="0.25">
      <c r="G40" s="3" t="str">
        <f t="shared" si="1"/>
        <v/>
      </c>
    </row>
    <row r="41" spans="7:7" ht="16.5" x14ac:dyDescent="0.25">
      <c r="G41" s="3" t="str">
        <f t="shared" si="1"/>
        <v/>
      </c>
    </row>
    <row r="42" spans="7:7" ht="16.5" x14ac:dyDescent="0.25">
      <c r="G42" s="3" t="str">
        <f t="shared" si="1"/>
        <v/>
      </c>
    </row>
    <row r="43" spans="7:7" ht="16.5" x14ac:dyDescent="0.25">
      <c r="G43" s="3" t="str">
        <f t="shared" si="1"/>
        <v/>
      </c>
    </row>
    <row r="44" spans="7:7" ht="16.5" x14ac:dyDescent="0.25">
      <c r="G44" s="3" t="str">
        <f t="shared" si="1"/>
        <v/>
      </c>
    </row>
    <row r="45" spans="7:7" ht="16.5" x14ac:dyDescent="0.25">
      <c r="G45" s="3" t="str">
        <f t="shared" si="1"/>
        <v/>
      </c>
    </row>
    <row r="46" spans="7:7" ht="16.5" x14ac:dyDescent="0.25">
      <c r="G46" s="3" t="str">
        <f t="shared" si="1"/>
        <v/>
      </c>
    </row>
    <row r="47" spans="7:7" ht="16.5" x14ac:dyDescent="0.25">
      <c r="G47" s="3" t="str">
        <f t="shared" si="1"/>
        <v/>
      </c>
    </row>
    <row r="48" spans="7:7" ht="16.5" x14ac:dyDescent="0.25">
      <c r="G48" s="3" t="str">
        <f t="shared" si="1"/>
        <v/>
      </c>
    </row>
    <row r="49" spans="7:7" ht="16.5" x14ac:dyDescent="0.25">
      <c r="G49" s="3" t="str">
        <f t="shared" si="1"/>
        <v/>
      </c>
    </row>
    <row r="50" spans="7:7" ht="16.5" x14ac:dyDescent="0.25">
      <c r="G50" s="3" t="str">
        <f t="shared" si="1"/>
        <v/>
      </c>
    </row>
    <row r="51" spans="7:7" ht="16.5" x14ac:dyDescent="0.25">
      <c r="G51" s="3" t="str">
        <f>IFERROR(INDEX($C$2:$C$14,MATCH(ROW()-ROW(#REF!),$B$2:$B$14,0)),"")</f>
        <v/>
      </c>
    </row>
  </sheetData>
  <dataValidations count="1">
    <dataValidation type="list" allowBlank="1" showInputMessage="1" showErrorMessage="1" sqref="E11">
      <formula1>GuitarTypeList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1"/>
  <sheetViews>
    <sheetView workbookViewId="0">
      <selection activeCell="C4" sqref="C4"/>
    </sheetView>
  </sheetViews>
  <sheetFormatPr defaultRowHeight="15" x14ac:dyDescent="0.25"/>
  <cols>
    <col min="1" max="1" width="8.28515625" bestFit="1" customWidth="1"/>
    <col min="2" max="2" width="43.140625" bestFit="1" customWidth="1"/>
    <col min="3" max="3" width="23.85546875" bestFit="1" customWidth="1"/>
    <col min="5" max="5" width="10.140625" bestFit="1" customWidth="1"/>
    <col min="7" max="7" width="62.7109375" bestFit="1" customWidth="1"/>
  </cols>
  <sheetData>
    <row r="1" spans="1:7" x14ac:dyDescent="0.25">
      <c r="A1" t="s">
        <v>35</v>
      </c>
      <c r="B1" t="s">
        <v>36</v>
      </c>
      <c r="C1" t="s">
        <v>2</v>
      </c>
      <c r="E1" t="s">
        <v>34</v>
      </c>
      <c r="G1" t="s">
        <v>37</v>
      </c>
    </row>
    <row r="2" spans="1:7" ht="16.5" x14ac:dyDescent="0.25">
      <c r="A2">
        <v>1</v>
      </c>
      <c r="B2" t="s">
        <v>3</v>
      </c>
      <c r="C2">
        <v>0</v>
      </c>
      <c r="E2">
        <v>1</v>
      </c>
      <c r="G2" s="3" t="str">
        <f t="shared" ref="G2:G33" si="0">IFERROR(INDEX($B$2:$B$14,MATCH(ROW()-ROW($G$1),$A$2:$A$14,0)),"")</f>
        <v>RH</v>
      </c>
    </row>
    <row r="3" spans="1:7" ht="16.5" x14ac:dyDescent="0.25">
      <c r="A3">
        <v>2</v>
      </c>
      <c r="B3" t="s">
        <v>39</v>
      </c>
      <c r="C3">
        <v>100</v>
      </c>
      <c r="G3" s="3" t="str">
        <f t="shared" si="0"/>
        <v>LH (+$100)</v>
      </c>
    </row>
    <row r="4" spans="1:7" ht="16.5" x14ac:dyDescent="0.25">
      <c r="G4" s="3" t="str">
        <f t="shared" si="0"/>
        <v/>
      </c>
    </row>
    <row r="5" spans="1:7" ht="16.5" x14ac:dyDescent="0.25">
      <c r="G5" s="3" t="str">
        <f t="shared" si="0"/>
        <v/>
      </c>
    </row>
    <row r="6" spans="1:7" ht="16.5" x14ac:dyDescent="0.25">
      <c r="G6" s="3" t="str">
        <f t="shared" si="0"/>
        <v/>
      </c>
    </row>
    <row r="7" spans="1:7" ht="16.5" x14ac:dyDescent="0.25">
      <c r="G7" s="3" t="str">
        <f t="shared" si="0"/>
        <v/>
      </c>
    </row>
    <row r="8" spans="1:7" ht="16.5" x14ac:dyDescent="0.25">
      <c r="G8" s="3" t="str">
        <f t="shared" si="0"/>
        <v/>
      </c>
    </row>
    <row r="9" spans="1:7" ht="16.5" x14ac:dyDescent="0.25">
      <c r="G9" s="3" t="str">
        <f t="shared" si="0"/>
        <v/>
      </c>
    </row>
    <row r="10" spans="1:7" ht="16.5" x14ac:dyDescent="0.25">
      <c r="G10" s="3" t="str">
        <f t="shared" si="0"/>
        <v/>
      </c>
    </row>
    <row r="11" spans="1:7" ht="16.5" x14ac:dyDescent="0.25">
      <c r="G11" s="3" t="str">
        <f t="shared" si="0"/>
        <v/>
      </c>
    </row>
    <row r="12" spans="1:7" ht="16.5" x14ac:dyDescent="0.25">
      <c r="G12" s="3" t="str">
        <f t="shared" si="0"/>
        <v/>
      </c>
    </row>
    <row r="13" spans="1:7" ht="16.5" x14ac:dyDescent="0.25">
      <c r="G13" s="3" t="str">
        <f t="shared" si="0"/>
        <v/>
      </c>
    </row>
    <row r="14" spans="1:7" ht="16.5" x14ac:dyDescent="0.25">
      <c r="G14" s="3" t="str">
        <f t="shared" si="0"/>
        <v/>
      </c>
    </row>
    <row r="15" spans="1:7" ht="16.5" x14ac:dyDescent="0.25">
      <c r="G15" s="3" t="str">
        <f t="shared" si="0"/>
        <v/>
      </c>
    </row>
    <row r="16" spans="1:7" ht="16.5" x14ac:dyDescent="0.25">
      <c r="G16" s="3" t="str">
        <f t="shared" si="0"/>
        <v/>
      </c>
    </row>
    <row r="17" spans="7:7" ht="16.5" x14ac:dyDescent="0.25">
      <c r="G17" s="3" t="str">
        <f t="shared" si="0"/>
        <v/>
      </c>
    </row>
    <row r="18" spans="7:7" ht="16.5" x14ac:dyDescent="0.25">
      <c r="G18" s="3" t="str">
        <f t="shared" si="0"/>
        <v/>
      </c>
    </row>
    <row r="19" spans="7:7" ht="16.5" x14ac:dyDescent="0.25">
      <c r="G19" s="3" t="str">
        <f t="shared" si="0"/>
        <v/>
      </c>
    </row>
    <row r="20" spans="7:7" ht="16.5" x14ac:dyDescent="0.25">
      <c r="G20" s="3" t="str">
        <f t="shared" si="0"/>
        <v/>
      </c>
    </row>
    <row r="21" spans="7:7" ht="16.5" x14ac:dyDescent="0.25">
      <c r="G21" s="3" t="str">
        <f t="shared" si="0"/>
        <v/>
      </c>
    </row>
    <row r="22" spans="7:7" ht="16.5" x14ac:dyDescent="0.25">
      <c r="G22" s="3" t="str">
        <f t="shared" si="0"/>
        <v/>
      </c>
    </row>
    <row r="23" spans="7:7" ht="16.5" x14ac:dyDescent="0.25">
      <c r="G23" s="3" t="str">
        <f t="shared" si="0"/>
        <v/>
      </c>
    </row>
    <row r="24" spans="7:7" ht="16.5" x14ac:dyDescent="0.25">
      <c r="G24" s="3" t="str">
        <f t="shared" si="0"/>
        <v/>
      </c>
    </row>
    <row r="25" spans="7:7" ht="16.5" x14ac:dyDescent="0.25">
      <c r="G25" s="3" t="str">
        <f t="shared" si="0"/>
        <v/>
      </c>
    </row>
    <row r="26" spans="7:7" ht="16.5" x14ac:dyDescent="0.25">
      <c r="G26" s="3" t="str">
        <f t="shared" si="0"/>
        <v/>
      </c>
    </row>
    <row r="27" spans="7:7" ht="16.5" x14ac:dyDescent="0.25">
      <c r="G27" s="3" t="str">
        <f t="shared" si="0"/>
        <v/>
      </c>
    </row>
    <row r="28" spans="7:7" ht="16.5" x14ac:dyDescent="0.25">
      <c r="G28" s="3" t="str">
        <f t="shared" si="0"/>
        <v/>
      </c>
    </row>
    <row r="29" spans="7:7" ht="16.5" x14ac:dyDescent="0.25">
      <c r="G29" s="3" t="str">
        <f t="shared" si="0"/>
        <v/>
      </c>
    </row>
    <row r="30" spans="7:7" ht="16.5" x14ac:dyDescent="0.25">
      <c r="G30" s="3" t="str">
        <f t="shared" si="0"/>
        <v/>
      </c>
    </row>
    <row r="31" spans="7:7" ht="16.5" x14ac:dyDescent="0.25">
      <c r="G31" s="3" t="str">
        <f t="shared" si="0"/>
        <v/>
      </c>
    </row>
    <row r="32" spans="7:7" ht="16.5" x14ac:dyDescent="0.25">
      <c r="G32" s="3" t="str">
        <f t="shared" si="0"/>
        <v/>
      </c>
    </row>
    <row r="33" spans="7:7" ht="16.5" x14ac:dyDescent="0.25">
      <c r="G33" s="3" t="str">
        <f t="shared" si="0"/>
        <v/>
      </c>
    </row>
    <row r="34" spans="7:7" ht="16.5" x14ac:dyDescent="0.25">
      <c r="G34" s="3" t="str">
        <f t="shared" ref="G34:G50" si="1">IFERROR(INDEX($B$2:$B$14,MATCH(ROW()-ROW($G$1),$A$2:$A$14,0)),"")</f>
        <v/>
      </c>
    </row>
    <row r="35" spans="7:7" ht="16.5" x14ac:dyDescent="0.25">
      <c r="G35" s="3" t="str">
        <f t="shared" si="1"/>
        <v/>
      </c>
    </row>
    <row r="36" spans="7:7" ht="16.5" x14ac:dyDescent="0.25">
      <c r="G36" s="3" t="str">
        <f t="shared" si="1"/>
        <v/>
      </c>
    </row>
    <row r="37" spans="7:7" ht="16.5" x14ac:dyDescent="0.25">
      <c r="G37" s="3" t="str">
        <f t="shared" si="1"/>
        <v/>
      </c>
    </row>
    <row r="38" spans="7:7" ht="16.5" x14ac:dyDescent="0.25">
      <c r="G38" s="3" t="str">
        <f t="shared" si="1"/>
        <v/>
      </c>
    </row>
    <row r="39" spans="7:7" ht="16.5" x14ac:dyDescent="0.25">
      <c r="G39" s="3" t="str">
        <f t="shared" si="1"/>
        <v/>
      </c>
    </row>
    <row r="40" spans="7:7" ht="16.5" x14ac:dyDescent="0.25">
      <c r="G40" s="3" t="str">
        <f t="shared" si="1"/>
        <v/>
      </c>
    </row>
    <row r="41" spans="7:7" ht="16.5" x14ac:dyDescent="0.25">
      <c r="G41" s="3" t="str">
        <f t="shared" si="1"/>
        <v/>
      </c>
    </row>
    <row r="42" spans="7:7" ht="16.5" x14ac:dyDescent="0.25">
      <c r="G42" s="3" t="str">
        <f t="shared" si="1"/>
        <v/>
      </c>
    </row>
    <row r="43" spans="7:7" ht="16.5" x14ac:dyDescent="0.25">
      <c r="G43" s="3" t="str">
        <f t="shared" si="1"/>
        <v/>
      </c>
    </row>
    <row r="44" spans="7:7" ht="16.5" x14ac:dyDescent="0.25">
      <c r="G44" s="3" t="str">
        <f t="shared" si="1"/>
        <v/>
      </c>
    </row>
    <row r="45" spans="7:7" ht="16.5" x14ac:dyDescent="0.25">
      <c r="G45" s="3" t="str">
        <f t="shared" si="1"/>
        <v/>
      </c>
    </row>
    <row r="46" spans="7:7" ht="16.5" x14ac:dyDescent="0.25">
      <c r="G46" s="3" t="str">
        <f t="shared" si="1"/>
        <v/>
      </c>
    </row>
    <row r="47" spans="7:7" ht="16.5" x14ac:dyDescent="0.25">
      <c r="G47" s="3" t="str">
        <f t="shared" si="1"/>
        <v/>
      </c>
    </row>
    <row r="48" spans="7:7" ht="16.5" x14ac:dyDescent="0.25">
      <c r="G48" s="3" t="str">
        <f t="shared" si="1"/>
        <v/>
      </c>
    </row>
    <row r="49" spans="7:7" ht="16.5" x14ac:dyDescent="0.25">
      <c r="G49" s="3" t="str">
        <f t="shared" si="1"/>
        <v/>
      </c>
    </row>
    <row r="50" spans="7:7" ht="16.5" x14ac:dyDescent="0.25">
      <c r="G50" s="3" t="str">
        <f t="shared" si="1"/>
        <v/>
      </c>
    </row>
    <row r="51" spans="7:7" ht="16.5" x14ac:dyDescent="0.25">
      <c r="G51" s="3" t="str">
        <f>IFERROR(INDEX($C$2:$C$14,MATCH(ROW()-ROW(#REF!),$B$2:$B$14,0)),"")</f>
        <v/>
      </c>
    </row>
  </sheetData>
  <dataValidations count="1">
    <dataValidation type="list" allowBlank="1" showInputMessage="1" showErrorMessage="1" sqref="E11">
      <formula1>GuitarTypeList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51"/>
  <sheetViews>
    <sheetView workbookViewId="0">
      <selection activeCell="A2" sqref="A2:G5"/>
    </sheetView>
  </sheetViews>
  <sheetFormatPr defaultRowHeight="15" x14ac:dyDescent="0.25"/>
  <cols>
    <col min="1" max="1" width="8.28515625" bestFit="1" customWidth="1"/>
    <col min="2" max="2" width="43.140625" bestFit="1" customWidth="1"/>
    <col min="3" max="3" width="23.85546875" bestFit="1" customWidth="1"/>
    <col min="5" max="5" width="10.140625" bestFit="1" customWidth="1"/>
    <col min="7" max="7" width="62.7109375" bestFit="1" customWidth="1"/>
  </cols>
  <sheetData>
    <row r="1" spans="1:7" x14ac:dyDescent="0.25">
      <c r="A1" t="s">
        <v>35</v>
      </c>
      <c r="B1" t="s">
        <v>36</v>
      </c>
      <c r="C1" t="s">
        <v>2</v>
      </c>
      <c r="E1" t="s">
        <v>34</v>
      </c>
      <c r="G1" t="s">
        <v>37</v>
      </c>
    </row>
    <row r="2" spans="1:7" ht="16.5" x14ac:dyDescent="0.25">
      <c r="A2">
        <v>1</v>
      </c>
      <c r="B2" t="s">
        <v>77</v>
      </c>
      <c r="C2">
        <v>0</v>
      </c>
      <c r="E2">
        <v>1</v>
      </c>
      <c r="G2" s="3" t="str">
        <f t="shared" ref="G2:G4" si="0">IFERROR(INDEX($B$2:$B$14,MATCH(ROW()-ROW($G$1),$A$2:$A$14,0)),"")</f>
        <v>Black Hipshot</v>
      </c>
    </row>
    <row r="3" spans="1:7" ht="16.5" x14ac:dyDescent="0.25">
      <c r="A3">
        <v>2</v>
      </c>
      <c r="B3" t="s">
        <v>78</v>
      </c>
      <c r="C3">
        <v>0</v>
      </c>
      <c r="G3" s="3" t="str">
        <f t="shared" si="0"/>
        <v>Chrome Hipshot</v>
      </c>
    </row>
    <row r="4" spans="1:7" ht="16.5" x14ac:dyDescent="0.25">
      <c r="A4">
        <v>3</v>
      </c>
      <c r="B4" t="s">
        <v>79</v>
      </c>
      <c r="C4">
        <v>0</v>
      </c>
      <c r="G4" s="3" t="str">
        <f t="shared" si="0"/>
        <v>Black Chrome Gotoh</v>
      </c>
    </row>
    <row r="5" spans="1:7" ht="16.5" x14ac:dyDescent="0.25">
      <c r="G5" s="3"/>
    </row>
    <row r="6" spans="1:7" ht="16.5" x14ac:dyDescent="0.25">
      <c r="G6" s="3"/>
    </row>
    <row r="7" spans="1:7" ht="16.5" x14ac:dyDescent="0.25">
      <c r="G7" s="3" t="str">
        <f t="shared" ref="G7:G33" si="1">IFERROR(INDEX($B$2:$B$14,MATCH(ROW()-ROW($G$1),$A$2:$A$14,0)),"")</f>
        <v/>
      </c>
    </row>
    <row r="8" spans="1:7" ht="16.5" x14ac:dyDescent="0.25">
      <c r="G8" s="3" t="str">
        <f t="shared" si="1"/>
        <v/>
      </c>
    </row>
    <row r="9" spans="1:7" ht="16.5" x14ac:dyDescent="0.25">
      <c r="G9" s="3" t="str">
        <f t="shared" si="1"/>
        <v/>
      </c>
    </row>
    <row r="10" spans="1:7" ht="16.5" x14ac:dyDescent="0.25">
      <c r="G10" s="3" t="str">
        <f t="shared" si="1"/>
        <v/>
      </c>
    </row>
    <row r="11" spans="1:7" ht="16.5" x14ac:dyDescent="0.25">
      <c r="G11" s="3" t="str">
        <f t="shared" si="1"/>
        <v/>
      </c>
    </row>
    <row r="12" spans="1:7" ht="16.5" x14ac:dyDescent="0.25">
      <c r="G12" s="3" t="str">
        <f t="shared" si="1"/>
        <v/>
      </c>
    </row>
    <row r="13" spans="1:7" ht="16.5" x14ac:dyDescent="0.25">
      <c r="G13" s="3" t="str">
        <f t="shared" si="1"/>
        <v/>
      </c>
    </row>
    <row r="14" spans="1:7" ht="16.5" x14ac:dyDescent="0.25">
      <c r="G14" s="3" t="str">
        <f t="shared" si="1"/>
        <v/>
      </c>
    </row>
    <row r="15" spans="1:7" ht="16.5" x14ac:dyDescent="0.25">
      <c r="G15" s="3" t="str">
        <f t="shared" si="1"/>
        <v/>
      </c>
    </row>
    <row r="16" spans="1:7" ht="16.5" x14ac:dyDescent="0.25">
      <c r="G16" s="3" t="str">
        <f t="shared" si="1"/>
        <v/>
      </c>
    </row>
    <row r="17" spans="7:7" ht="16.5" x14ac:dyDescent="0.25">
      <c r="G17" s="3" t="str">
        <f t="shared" si="1"/>
        <v/>
      </c>
    </row>
    <row r="18" spans="7:7" ht="16.5" x14ac:dyDescent="0.25">
      <c r="G18" s="3" t="str">
        <f t="shared" si="1"/>
        <v/>
      </c>
    </row>
    <row r="19" spans="7:7" ht="16.5" x14ac:dyDescent="0.25">
      <c r="G19" s="3" t="str">
        <f t="shared" si="1"/>
        <v/>
      </c>
    </row>
    <row r="20" spans="7:7" ht="16.5" x14ac:dyDescent="0.25">
      <c r="G20" s="3" t="str">
        <f t="shared" si="1"/>
        <v/>
      </c>
    </row>
    <row r="21" spans="7:7" ht="16.5" x14ac:dyDescent="0.25">
      <c r="G21" s="3" t="str">
        <f t="shared" si="1"/>
        <v/>
      </c>
    </row>
    <row r="22" spans="7:7" ht="16.5" x14ac:dyDescent="0.25">
      <c r="G22" s="3" t="str">
        <f t="shared" si="1"/>
        <v/>
      </c>
    </row>
    <row r="23" spans="7:7" ht="16.5" x14ac:dyDescent="0.25">
      <c r="G23" s="3" t="str">
        <f t="shared" si="1"/>
        <v/>
      </c>
    </row>
    <row r="24" spans="7:7" ht="16.5" x14ac:dyDescent="0.25">
      <c r="G24" s="3" t="str">
        <f t="shared" si="1"/>
        <v/>
      </c>
    </row>
    <row r="25" spans="7:7" ht="16.5" x14ac:dyDescent="0.25">
      <c r="G25" s="3" t="str">
        <f t="shared" si="1"/>
        <v/>
      </c>
    </row>
    <row r="26" spans="7:7" ht="16.5" x14ac:dyDescent="0.25">
      <c r="G26" s="3" t="str">
        <f t="shared" si="1"/>
        <v/>
      </c>
    </row>
    <row r="27" spans="7:7" ht="16.5" x14ac:dyDescent="0.25">
      <c r="G27" s="3" t="str">
        <f t="shared" si="1"/>
        <v/>
      </c>
    </row>
    <row r="28" spans="7:7" ht="16.5" x14ac:dyDescent="0.25">
      <c r="G28" s="3" t="str">
        <f t="shared" si="1"/>
        <v/>
      </c>
    </row>
    <row r="29" spans="7:7" ht="16.5" x14ac:dyDescent="0.25">
      <c r="G29" s="3" t="str">
        <f t="shared" si="1"/>
        <v/>
      </c>
    </row>
    <row r="30" spans="7:7" ht="16.5" x14ac:dyDescent="0.25">
      <c r="G30" s="3" t="str">
        <f t="shared" si="1"/>
        <v/>
      </c>
    </row>
    <row r="31" spans="7:7" ht="16.5" x14ac:dyDescent="0.25">
      <c r="G31" s="3" t="str">
        <f t="shared" si="1"/>
        <v/>
      </c>
    </row>
    <row r="32" spans="7:7" ht="16.5" x14ac:dyDescent="0.25">
      <c r="G32" s="3" t="str">
        <f t="shared" si="1"/>
        <v/>
      </c>
    </row>
    <row r="33" spans="7:7" ht="16.5" x14ac:dyDescent="0.25">
      <c r="G33" s="3" t="str">
        <f t="shared" si="1"/>
        <v/>
      </c>
    </row>
    <row r="34" spans="7:7" ht="16.5" x14ac:dyDescent="0.25">
      <c r="G34" s="3" t="str">
        <f t="shared" ref="G34:G50" si="2">IFERROR(INDEX($B$2:$B$14,MATCH(ROW()-ROW($G$1),$A$2:$A$14,0)),"")</f>
        <v/>
      </c>
    </row>
    <row r="35" spans="7:7" ht="16.5" x14ac:dyDescent="0.25">
      <c r="G35" s="3" t="str">
        <f t="shared" si="2"/>
        <v/>
      </c>
    </row>
    <row r="36" spans="7:7" ht="16.5" x14ac:dyDescent="0.25">
      <c r="G36" s="3" t="str">
        <f t="shared" si="2"/>
        <v/>
      </c>
    </row>
    <row r="37" spans="7:7" ht="16.5" x14ac:dyDescent="0.25">
      <c r="G37" s="3" t="str">
        <f t="shared" si="2"/>
        <v/>
      </c>
    </row>
    <row r="38" spans="7:7" ht="16.5" x14ac:dyDescent="0.25">
      <c r="G38" s="3" t="str">
        <f t="shared" si="2"/>
        <v/>
      </c>
    </row>
    <row r="39" spans="7:7" ht="16.5" x14ac:dyDescent="0.25">
      <c r="G39" s="3" t="str">
        <f t="shared" si="2"/>
        <v/>
      </c>
    </row>
    <row r="40" spans="7:7" ht="16.5" x14ac:dyDescent="0.25">
      <c r="G40" s="3" t="str">
        <f t="shared" si="2"/>
        <v/>
      </c>
    </row>
    <row r="41" spans="7:7" ht="16.5" x14ac:dyDescent="0.25">
      <c r="G41" s="3" t="str">
        <f t="shared" si="2"/>
        <v/>
      </c>
    </row>
    <row r="42" spans="7:7" ht="16.5" x14ac:dyDescent="0.25">
      <c r="G42" s="3" t="str">
        <f t="shared" si="2"/>
        <v/>
      </c>
    </row>
    <row r="43" spans="7:7" ht="16.5" x14ac:dyDescent="0.25">
      <c r="G43" s="3" t="str">
        <f t="shared" si="2"/>
        <v/>
      </c>
    </row>
    <row r="44" spans="7:7" ht="16.5" x14ac:dyDescent="0.25">
      <c r="G44" s="3" t="str">
        <f t="shared" si="2"/>
        <v/>
      </c>
    </row>
    <row r="45" spans="7:7" ht="16.5" x14ac:dyDescent="0.25">
      <c r="G45" s="3" t="str">
        <f t="shared" si="2"/>
        <v/>
      </c>
    </row>
    <row r="46" spans="7:7" ht="16.5" x14ac:dyDescent="0.25">
      <c r="G46" s="3" t="str">
        <f t="shared" si="2"/>
        <v/>
      </c>
    </row>
    <row r="47" spans="7:7" ht="16.5" x14ac:dyDescent="0.25">
      <c r="G47" s="3" t="str">
        <f t="shared" si="2"/>
        <v/>
      </c>
    </row>
    <row r="48" spans="7:7" ht="16.5" x14ac:dyDescent="0.25">
      <c r="G48" s="3" t="str">
        <f t="shared" si="2"/>
        <v/>
      </c>
    </row>
    <row r="49" spans="7:7" ht="16.5" x14ac:dyDescent="0.25">
      <c r="G49" s="3" t="str">
        <f t="shared" si="2"/>
        <v/>
      </c>
    </row>
    <row r="50" spans="7:7" ht="16.5" x14ac:dyDescent="0.25">
      <c r="G50" s="3" t="str">
        <f t="shared" si="2"/>
        <v/>
      </c>
    </row>
    <row r="51" spans="7:7" ht="16.5" x14ac:dyDescent="0.25">
      <c r="G51" s="3" t="str">
        <f>IFERROR(INDEX($C$2:$C$14,MATCH(ROW()-ROW(#REF!),$B$2:$B$14,0)),"")</f>
        <v/>
      </c>
    </row>
  </sheetData>
  <dataValidations count="1">
    <dataValidation type="list" allowBlank="1" showInputMessage="1" showErrorMessage="1" sqref="E11">
      <formula1>GuitarTypeList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51"/>
  <sheetViews>
    <sheetView workbookViewId="0">
      <selection activeCell="D5" sqref="D5"/>
    </sheetView>
  </sheetViews>
  <sheetFormatPr defaultRowHeight="15" x14ac:dyDescent="0.25"/>
  <cols>
    <col min="1" max="1" width="8.28515625" bestFit="1" customWidth="1"/>
    <col min="2" max="2" width="43.140625" bestFit="1" customWidth="1"/>
    <col min="3" max="3" width="23.85546875" bestFit="1" customWidth="1"/>
    <col min="5" max="5" width="10.140625" bestFit="1" customWidth="1"/>
    <col min="7" max="7" width="62.7109375" bestFit="1" customWidth="1"/>
  </cols>
  <sheetData>
    <row r="1" spans="1:7" x14ac:dyDescent="0.25">
      <c r="A1" t="s">
        <v>35</v>
      </c>
      <c r="B1" t="s">
        <v>36</v>
      </c>
      <c r="C1" t="s">
        <v>2</v>
      </c>
      <c r="E1" t="s">
        <v>34</v>
      </c>
      <c r="G1" t="s">
        <v>37</v>
      </c>
    </row>
    <row r="2" spans="1:7" ht="16.5" x14ac:dyDescent="0.25">
      <c r="A2">
        <v>1</v>
      </c>
      <c r="B2" t="s">
        <v>4</v>
      </c>
      <c r="C2">
        <v>0</v>
      </c>
      <c r="E2">
        <v>4</v>
      </c>
      <c r="G2" s="3" t="str">
        <f t="shared" ref="G2:G33" si="0">IFERROR(INDEX($B$2:$B$14,MATCH(ROW()-ROW($G$1),$A$2:$A$14,0)),"")</f>
        <v>Swamp Ash</v>
      </c>
    </row>
    <row r="3" spans="1:7" ht="16.5" x14ac:dyDescent="0.25">
      <c r="A3">
        <v>2</v>
      </c>
      <c r="B3" t="s">
        <v>5</v>
      </c>
      <c r="C3">
        <v>0</v>
      </c>
      <c r="G3" s="3" t="str">
        <f t="shared" si="0"/>
        <v>Black Limba</v>
      </c>
    </row>
    <row r="4" spans="1:7" ht="16.5" x14ac:dyDescent="0.25">
      <c r="A4">
        <v>3</v>
      </c>
      <c r="B4" t="s">
        <v>6</v>
      </c>
      <c r="C4">
        <v>0</v>
      </c>
      <c r="G4" s="3" t="str">
        <f t="shared" si="0"/>
        <v>White Limba</v>
      </c>
    </row>
    <row r="5" spans="1:7" ht="16.5" x14ac:dyDescent="0.25">
      <c r="A5">
        <v>4</v>
      </c>
      <c r="B5" t="s">
        <v>74</v>
      </c>
      <c r="C5">
        <v>0</v>
      </c>
      <c r="G5" s="3" t="str">
        <f t="shared" si="0"/>
        <v>Mahogany</v>
      </c>
    </row>
    <row r="6" spans="1:7" ht="16.5" x14ac:dyDescent="0.25">
      <c r="G6" s="3" t="str">
        <f t="shared" si="0"/>
        <v/>
      </c>
    </row>
    <row r="7" spans="1:7" ht="16.5" x14ac:dyDescent="0.25">
      <c r="G7" s="3" t="str">
        <f t="shared" si="0"/>
        <v/>
      </c>
    </row>
    <row r="8" spans="1:7" ht="16.5" x14ac:dyDescent="0.25">
      <c r="G8" s="3" t="str">
        <f t="shared" si="0"/>
        <v/>
      </c>
    </row>
    <row r="9" spans="1:7" ht="16.5" x14ac:dyDescent="0.25">
      <c r="G9" s="3" t="str">
        <f t="shared" si="0"/>
        <v/>
      </c>
    </row>
    <row r="10" spans="1:7" ht="16.5" x14ac:dyDescent="0.25">
      <c r="G10" s="3" t="str">
        <f t="shared" si="0"/>
        <v/>
      </c>
    </row>
    <row r="11" spans="1:7" ht="16.5" x14ac:dyDescent="0.25">
      <c r="G11" s="3" t="str">
        <f t="shared" si="0"/>
        <v/>
      </c>
    </row>
    <row r="12" spans="1:7" ht="16.5" x14ac:dyDescent="0.25">
      <c r="G12" s="3" t="str">
        <f t="shared" si="0"/>
        <v/>
      </c>
    </row>
    <row r="13" spans="1:7" ht="16.5" x14ac:dyDescent="0.25">
      <c r="G13" s="3" t="str">
        <f t="shared" si="0"/>
        <v/>
      </c>
    </row>
    <row r="14" spans="1:7" ht="16.5" x14ac:dyDescent="0.25">
      <c r="G14" s="3" t="str">
        <f t="shared" si="0"/>
        <v/>
      </c>
    </row>
    <row r="15" spans="1:7" ht="16.5" x14ac:dyDescent="0.25">
      <c r="G15" s="3" t="str">
        <f t="shared" si="0"/>
        <v/>
      </c>
    </row>
    <row r="16" spans="1:7" ht="16.5" x14ac:dyDescent="0.25">
      <c r="G16" s="3" t="str">
        <f t="shared" si="0"/>
        <v/>
      </c>
    </row>
    <row r="17" spans="7:7" ht="16.5" x14ac:dyDescent="0.25">
      <c r="G17" s="3" t="str">
        <f t="shared" si="0"/>
        <v/>
      </c>
    </row>
    <row r="18" spans="7:7" ht="16.5" x14ac:dyDescent="0.25">
      <c r="G18" s="3" t="str">
        <f t="shared" si="0"/>
        <v/>
      </c>
    </row>
    <row r="19" spans="7:7" ht="16.5" x14ac:dyDescent="0.25">
      <c r="G19" s="3" t="str">
        <f t="shared" si="0"/>
        <v/>
      </c>
    </row>
    <row r="20" spans="7:7" ht="16.5" x14ac:dyDescent="0.25">
      <c r="G20" s="3" t="str">
        <f t="shared" si="0"/>
        <v/>
      </c>
    </row>
    <row r="21" spans="7:7" ht="16.5" x14ac:dyDescent="0.25">
      <c r="G21" s="3" t="str">
        <f t="shared" si="0"/>
        <v/>
      </c>
    </row>
    <row r="22" spans="7:7" ht="16.5" x14ac:dyDescent="0.25">
      <c r="G22" s="3" t="str">
        <f t="shared" si="0"/>
        <v/>
      </c>
    </row>
    <row r="23" spans="7:7" ht="16.5" x14ac:dyDescent="0.25">
      <c r="G23" s="3" t="str">
        <f t="shared" si="0"/>
        <v/>
      </c>
    </row>
    <row r="24" spans="7:7" ht="16.5" x14ac:dyDescent="0.25">
      <c r="G24" s="3" t="str">
        <f t="shared" si="0"/>
        <v/>
      </c>
    </row>
    <row r="25" spans="7:7" ht="16.5" x14ac:dyDescent="0.25">
      <c r="G25" s="3" t="str">
        <f t="shared" si="0"/>
        <v/>
      </c>
    </row>
    <row r="26" spans="7:7" ht="16.5" x14ac:dyDescent="0.25">
      <c r="G26" s="3" t="str">
        <f t="shared" si="0"/>
        <v/>
      </c>
    </row>
    <row r="27" spans="7:7" ht="16.5" x14ac:dyDescent="0.25">
      <c r="G27" s="3" t="str">
        <f t="shared" si="0"/>
        <v/>
      </c>
    </row>
    <row r="28" spans="7:7" ht="16.5" x14ac:dyDescent="0.25">
      <c r="G28" s="3" t="str">
        <f t="shared" si="0"/>
        <v/>
      </c>
    </row>
    <row r="29" spans="7:7" ht="16.5" x14ac:dyDescent="0.25">
      <c r="G29" s="3" t="str">
        <f t="shared" si="0"/>
        <v/>
      </c>
    </row>
    <row r="30" spans="7:7" ht="16.5" x14ac:dyDescent="0.25">
      <c r="G30" s="3" t="str">
        <f t="shared" si="0"/>
        <v/>
      </c>
    </row>
    <row r="31" spans="7:7" ht="16.5" x14ac:dyDescent="0.25">
      <c r="G31" s="3" t="str">
        <f t="shared" si="0"/>
        <v/>
      </c>
    </row>
    <row r="32" spans="7:7" ht="16.5" x14ac:dyDescent="0.25">
      <c r="G32" s="3" t="str">
        <f t="shared" si="0"/>
        <v/>
      </c>
    </row>
    <row r="33" spans="7:7" ht="16.5" x14ac:dyDescent="0.25">
      <c r="G33" s="3" t="str">
        <f t="shared" si="0"/>
        <v/>
      </c>
    </row>
    <row r="34" spans="7:7" ht="16.5" x14ac:dyDescent="0.25">
      <c r="G34" s="3" t="str">
        <f t="shared" ref="G34:G50" si="1">IFERROR(INDEX($B$2:$B$14,MATCH(ROW()-ROW($G$1),$A$2:$A$14,0)),"")</f>
        <v/>
      </c>
    </row>
    <row r="35" spans="7:7" ht="16.5" x14ac:dyDescent="0.25">
      <c r="G35" s="3" t="str">
        <f t="shared" si="1"/>
        <v/>
      </c>
    </row>
    <row r="36" spans="7:7" ht="16.5" x14ac:dyDescent="0.25">
      <c r="G36" s="3" t="str">
        <f t="shared" si="1"/>
        <v/>
      </c>
    </row>
    <row r="37" spans="7:7" ht="16.5" x14ac:dyDescent="0.25">
      <c r="G37" s="3" t="str">
        <f t="shared" si="1"/>
        <v/>
      </c>
    </row>
    <row r="38" spans="7:7" ht="16.5" x14ac:dyDescent="0.25">
      <c r="G38" s="3" t="str">
        <f t="shared" si="1"/>
        <v/>
      </c>
    </row>
    <row r="39" spans="7:7" ht="16.5" x14ac:dyDescent="0.25">
      <c r="G39" s="3" t="str">
        <f t="shared" si="1"/>
        <v/>
      </c>
    </row>
    <row r="40" spans="7:7" ht="16.5" x14ac:dyDescent="0.25">
      <c r="G40" s="3" t="str">
        <f t="shared" si="1"/>
        <v/>
      </c>
    </row>
    <row r="41" spans="7:7" ht="16.5" x14ac:dyDescent="0.25">
      <c r="G41" s="3" t="str">
        <f t="shared" si="1"/>
        <v/>
      </c>
    </row>
    <row r="42" spans="7:7" ht="16.5" x14ac:dyDescent="0.25">
      <c r="G42" s="3" t="str">
        <f t="shared" si="1"/>
        <v/>
      </c>
    </row>
    <row r="43" spans="7:7" ht="16.5" x14ac:dyDescent="0.25">
      <c r="G43" s="3" t="str">
        <f t="shared" si="1"/>
        <v/>
      </c>
    </row>
    <row r="44" spans="7:7" ht="16.5" x14ac:dyDescent="0.25">
      <c r="G44" s="3" t="str">
        <f t="shared" si="1"/>
        <v/>
      </c>
    </row>
    <row r="45" spans="7:7" ht="16.5" x14ac:dyDescent="0.25">
      <c r="G45" s="3" t="str">
        <f t="shared" si="1"/>
        <v/>
      </c>
    </row>
    <row r="46" spans="7:7" ht="16.5" x14ac:dyDescent="0.25">
      <c r="G46" s="3" t="str">
        <f t="shared" si="1"/>
        <v/>
      </c>
    </row>
    <row r="47" spans="7:7" ht="16.5" x14ac:dyDescent="0.25">
      <c r="G47" s="3" t="str">
        <f t="shared" si="1"/>
        <v/>
      </c>
    </row>
    <row r="48" spans="7:7" ht="16.5" x14ac:dyDescent="0.25">
      <c r="G48" s="3" t="str">
        <f t="shared" si="1"/>
        <v/>
      </c>
    </row>
    <row r="49" spans="7:7" ht="16.5" x14ac:dyDescent="0.25">
      <c r="G49" s="3" t="str">
        <f t="shared" si="1"/>
        <v/>
      </c>
    </row>
    <row r="50" spans="7:7" ht="16.5" x14ac:dyDescent="0.25">
      <c r="G50" s="3" t="str">
        <f t="shared" si="1"/>
        <v/>
      </c>
    </row>
    <row r="51" spans="7:7" ht="16.5" x14ac:dyDescent="0.25">
      <c r="G51" s="3" t="str">
        <f>IFERROR(INDEX($C$2:$C$14,MATCH(ROW()-ROW(#REF!),$B$2:$B$14,0)),"")</f>
        <v/>
      </c>
    </row>
  </sheetData>
  <dataValidations count="1">
    <dataValidation type="list" allowBlank="1" showInputMessage="1" showErrorMessage="1" sqref="E11">
      <formula1>GuitarTypeList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51"/>
  <sheetViews>
    <sheetView workbookViewId="0">
      <selection activeCell="C18" sqref="C18"/>
    </sheetView>
  </sheetViews>
  <sheetFormatPr defaultRowHeight="15" x14ac:dyDescent="0.25"/>
  <cols>
    <col min="1" max="1" width="8.28515625" bestFit="1" customWidth="1"/>
    <col min="2" max="2" width="43.140625" bestFit="1" customWidth="1"/>
    <col min="3" max="3" width="23.85546875" bestFit="1" customWidth="1"/>
    <col min="5" max="5" width="10.140625" bestFit="1" customWidth="1"/>
    <col min="7" max="7" width="62.7109375" bestFit="1" customWidth="1"/>
  </cols>
  <sheetData>
    <row r="1" spans="1:7" x14ac:dyDescent="0.25">
      <c r="A1" t="s">
        <v>35</v>
      </c>
      <c r="B1" t="s">
        <v>36</v>
      </c>
      <c r="C1" t="s">
        <v>2</v>
      </c>
      <c r="E1" t="s">
        <v>34</v>
      </c>
      <c r="G1" t="s">
        <v>37</v>
      </c>
    </row>
    <row r="2" spans="1:7" ht="16.5" x14ac:dyDescent="0.25">
      <c r="A2">
        <v>1</v>
      </c>
      <c r="B2" t="s">
        <v>43</v>
      </c>
      <c r="E2">
        <v>2</v>
      </c>
      <c r="G2" s="3" t="str">
        <f t="shared" ref="G2:G33" si="0">IFERROR(INDEX($B$2:$B$15,MATCH(ROW()-ROW($G$1),$A$2:$A$14,0)),"")</f>
        <v>Matches main body wood</v>
      </c>
    </row>
    <row r="3" spans="1:7" ht="16.5" x14ac:dyDescent="0.25">
      <c r="A3">
        <v>2</v>
      </c>
      <c r="B3" t="s">
        <v>7</v>
      </c>
      <c r="G3" s="3" t="str">
        <f t="shared" si="0"/>
        <v>Flame Maple</v>
      </c>
    </row>
    <row r="4" spans="1:7" ht="16.5" x14ac:dyDescent="0.25">
      <c r="A4">
        <v>3</v>
      </c>
      <c r="B4" t="s">
        <v>8</v>
      </c>
      <c r="G4" s="3" t="str">
        <f t="shared" si="0"/>
        <v>Quilt Maple</v>
      </c>
    </row>
    <row r="5" spans="1:7" ht="16.5" x14ac:dyDescent="0.25">
      <c r="A5">
        <v>4</v>
      </c>
      <c r="B5" t="s">
        <v>59</v>
      </c>
      <c r="C5">
        <v>30</v>
      </c>
      <c r="G5" s="3" t="str">
        <f t="shared" si="0"/>
        <v>Spalted Maple (+$30)</v>
      </c>
    </row>
    <row r="6" spans="1:7" ht="16.5" x14ac:dyDescent="0.25">
      <c r="A6">
        <v>5</v>
      </c>
      <c r="B6" t="s">
        <v>60</v>
      </c>
      <c r="C6">
        <v>75</v>
      </c>
      <c r="G6" s="3" t="str">
        <f t="shared" si="0"/>
        <v>Maple Burl (+$75)</v>
      </c>
    </row>
    <row r="7" spans="1:7" ht="16.5" x14ac:dyDescent="0.25">
      <c r="A7">
        <v>6</v>
      </c>
      <c r="B7" t="s">
        <v>61</v>
      </c>
      <c r="C7">
        <v>75</v>
      </c>
      <c r="G7" s="3" t="str">
        <f t="shared" si="0"/>
        <v>Mac Ebony (+$75)</v>
      </c>
    </row>
    <row r="8" spans="1:7" ht="16.5" x14ac:dyDescent="0.25">
      <c r="A8">
        <v>7</v>
      </c>
      <c r="B8" t="s">
        <v>62</v>
      </c>
      <c r="C8">
        <v>75</v>
      </c>
      <c r="G8" s="3" t="str">
        <f t="shared" si="0"/>
        <v>Wenge (+$75)</v>
      </c>
    </row>
    <row r="9" spans="1:7" ht="16.5" x14ac:dyDescent="0.25">
      <c r="A9">
        <v>8</v>
      </c>
      <c r="B9" t="s">
        <v>40</v>
      </c>
      <c r="C9">
        <v>100</v>
      </c>
      <c r="G9" s="3" t="str">
        <f t="shared" si="0"/>
        <v>Rosewood (+$100)</v>
      </c>
    </row>
    <row r="10" spans="1:7" ht="16.5" x14ac:dyDescent="0.25">
      <c r="A10">
        <v>9</v>
      </c>
      <c r="B10" t="s">
        <v>63</v>
      </c>
      <c r="C10">
        <v>200</v>
      </c>
      <c r="G10" s="3" t="str">
        <f t="shared" si="0"/>
        <v>Buckeye Burl (+$200)</v>
      </c>
    </row>
    <row r="11" spans="1:7" ht="16.5" x14ac:dyDescent="0.25">
      <c r="G11" s="3" t="str">
        <f t="shared" si="0"/>
        <v/>
      </c>
    </row>
    <row r="12" spans="1:7" ht="16.5" x14ac:dyDescent="0.25">
      <c r="G12" s="3" t="str">
        <f t="shared" si="0"/>
        <v/>
      </c>
    </row>
    <row r="13" spans="1:7" ht="16.5" x14ac:dyDescent="0.25">
      <c r="G13" s="3" t="str">
        <f t="shared" si="0"/>
        <v/>
      </c>
    </row>
    <row r="14" spans="1:7" ht="16.5" x14ac:dyDescent="0.25">
      <c r="G14" s="3" t="str">
        <f t="shared" si="0"/>
        <v/>
      </c>
    </row>
    <row r="15" spans="1:7" ht="16.5" x14ac:dyDescent="0.25">
      <c r="G15" s="3" t="str">
        <f t="shared" si="0"/>
        <v/>
      </c>
    </row>
    <row r="16" spans="1:7" ht="16.5" x14ac:dyDescent="0.25">
      <c r="G16" s="3" t="str">
        <f t="shared" si="0"/>
        <v/>
      </c>
    </row>
    <row r="17" spans="7:7" ht="16.5" x14ac:dyDescent="0.25">
      <c r="G17" s="3" t="str">
        <f t="shared" si="0"/>
        <v/>
      </c>
    </row>
    <row r="18" spans="7:7" ht="16.5" x14ac:dyDescent="0.25">
      <c r="G18" s="3" t="str">
        <f t="shared" si="0"/>
        <v/>
      </c>
    </row>
    <row r="19" spans="7:7" ht="16.5" x14ac:dyDescent="0.25">
      <c r="G19" s="3" t="str">
        <f t="shared" si="0"/>
        <v/>
      </c>
    </row>
    <row r="20" spans="7:7" ht="16.5" x14ac:dyDescent="0.25">
      <c r="G20" s="3" t="str">
        <f t="shared" si="0"/>
        <v/>
      </c>
    </row>
    <row r="21" spans="7:7" ht="16.5" x14ac:dyDescent="0.25">
      <c r="G21" s="3" t="str">
        <f t="shared" si="0"/>
        <v/>
      </c>
    </row>
    <row r="22" spans="7:7" ht="16.5" x14ac:dyDescent="0.25">
      <c r="G22" s="3" t="str">
        <f t="shared" si="0"/>
        <v/>
      </c>
    </row>
    <row r="23" spans="7:7" ht="16.5" x14ac:dyDescent="0.25">
      <c r="G23" s="3" t="str">
        <f t="shared" si="0"/>
        <v/>
      </c>
    </row>
    <row r="24" spans="7:7" ht="16.5" x14ac:dyDescent="0.25">
      <c r="G24" s="3" t="str">
        <f t="shared" si="0"/>
        <v/>
      </c>
    </row>
    <row r="25" spans="7:7" ht="16.5" x14ac:dyDescent="0.25">
      <c r="G25" s="3" t="str">
        <f t="shared" si="0"/>
        <v/>
      </c>
    </row>
    <row r="26" spans="7:7" ht="16.5" x14ac:dyDescent="0.25">
      <c r="G26" s="3" t="str">
        <f t="shared" si="0"/>
        <v/>
      </c>
    </row>
    <row r="27" spans="7:7" ht="16.5" x14ac:dyDescent="0.25">
      <c r="G27" s="3" t="str">
        <f t="shared" si="0"/>
        <v/>
      </c>
    </row>
    <row r="28" spans="7:7" ht="16.5" x14ac:dyDescent="0.25">
      <c r="G28" s="3" t="str">
        <f t="shared" si="0"/>
        <v/>
      </c>
    </row>
    <row r="29" spans="7:7" ht="16.5" x14ac:dyDescent="0.25">
      <c r="G29" s="3" t="str">
        <f t="shared" si="0"/>
        <v/>
      </c>
    </row>
    <row r="30" spans="7:7" ht="16.5" x14ac:dyDescent="0.25">
      <c r="G30" s="3" t="str">
        <f t="shared" si="0"/>
        <v/>
      </c>
    </row>
    <row r="31" spans="7:7" ht="16.5" x14ac:dyDescent="0.25">
      <c r="G31" s="3" t="str">
        <f t="shared" si="0"/>
        <v/>
      </c>
    </row>
    <row r="32" spans="7:7" ht="16.5" x14ac:dyDescent="0.25">
      <c r="G32" s="3" t="str">
        <f t="shared" si="0"/>
        <v/>
      </c>
    </row>
    <row r="33" spans="7:7" ht="16.5" x14ac:dyDescent="0.25">
      <c r="G33" s="3" t="str">
        <f t="shared" si="0"/>
        <v/>
      </c>
    </row>
    <row r="34" spans="7:7" ht="16.5" x14ac:dyDescent="0.25">
      <c r="G34" s="3" t="str">
        <f t="shared" ref="G34:G50" si="1">IFERROR(INDEX($B$2:$B$15,MATCH(ROW()-ROW($G$1),$A$2:$A$14,0)),"")</f>
        <v/>
      </c>
    </row>
    <row r="35" spans="7:7" ht="16.5" x14ac:dyDescent="0.25">
      <c r="G35" s="3" t="str">
        <f t="shared" si="1"/>
        <v/>
      </c>
    </row>
    <row r="36" spans="7:7" ht="16.5" x14ac:dyDescent="0.25">
      <c r="G36" s="3" t="str">
        <f t="shared" si="1"/>
        <v/>
      </c>
    </row>
    <row r="37" spans="7:7" ht="16.5" x14ac:dyDescent="0.25">
      <c r="G37" s="3" t="str">
        <f t="shared" si="1"/>
        <v/>
      </c>
    </row>
    <row r="38" spans="7:7" ht="16.5" x14ac:dyDescent="0.25">
      <c r="G38" s="3" t="str">
        <f t="shared" si="1"/>
        <v/>
      </c>
    </row>
    <row r="39" spans="7:7" ht="16.5" x14ac:dyDescent="0.25">
      <c r="G39" s="3" t="str">
        <f t="shared" si="1"/>
        <v/>
      </c>
    </row>
    <row r="40" spans="7:7" ht="16.5" x14ac:dyDescent="0.25">
      <c r="G40" s="3" t="str">
        <f t="shared" si="1"/>
        <v/>
      </c>
    </row>
    <row r="41" spans="7:7" ht="16.5" x14ac:dyDescent="0.25">
      <c r="G41" s="3" t="str">
        <f t="shared" si="1"/>
        <v/>
      </c>
    </row>
    <row r="42" spans="7:7" ht="16.5" x14ac:dyDescent="0.25">
      <c r="G42" s="3" t="str">
        <f t="shared" si="1"/>
        <v/>
      </c>
    </row>
    <row r="43" spans="7:7" ht="16.5" x14ac:dyDescent="0.25">
      <c r="G43" s="3" t="str">
        <f t="shared" si="1"/>
        <v/>
      </c>
    </row>
    <row r="44" spans="7:7" ht="16.5" x14ac:dyDescent="0.25">
      <c r="G44" s="3" t="str">
        <f t="shared" si="1"/>
        <v/>
      </c>
    </row>
    <row r="45" spans="7:7" ht="16.5" x14ac:dyDescent="0.25">
      <c r="G45" s="3" t="str">
        <f t="shared" si="1"/>
        <v/>
      </c>
    </row>
    <row r="46" spans="7:7" ht="16.5" x14ac:dyDescent="0.25">
      <c r="G46" s="3" t="str">
        <f t="shared" si="1"/>
        <v/>
      </c>
    </row>
    <row r="47" spans="7:7" ht="16.5" x14ac:dyDescent="0.25">
      <c r="G47" s="3" t="str">
        <f t="shared" si="1"/>
        <v/>
      </c>
    </row>
    <row r="48" spans="7:7" ht="16.5" x14ac:dyDescent="0.25">
      <c r="G48" s="3" t="str">
        <f t="shared" si="1"/>
        <v/>
      </c>
    </row>
    <row r="49" spans="7:7" ht="16.5" x14ac:dyDescent="0.25">
      <c r="G49" s="3" t="str">
        <f t="shared" si="1"/>
        <v/>
      </c>
    </row>
    <row r="50" spans="7:7" ht="16.5" x14ac:dyDescent="0.25">
      <c r="G50" s="3" t="str">
        <f t="shared" si="1"/>
        <v/>
      </c>
    </row>
    <row r="51" spans="7:7" ht="16.5" x14ac:dyDescent="0.25">
      <c r="G51" s="3" t="str">
        <f>IFERROR(INDEX($C$2:$C$14,MATCH(ROW()-ROW(#REF!),$B$2:$B$15,0)),"")</f>
        <v/>
      </c>
    </row>
  </sheetData>
  <dataValidations count="1">
    <dataValidation type="list" allowBlank="1" showInputMessage="1" showErrorMessage="1" sqref="E11">
      <formula1>GuitarTypeList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51"/>
  <sheetViews>
    <sheetView workbookViewId="0">
      <selection activeCell="A6" sqref="A6"/>
    </sheetView>
  </sheetViews>
  <sheetFormatPr defaultRowHeight="15" x14ac:dyDescent="0.25"/>
  <cols>
    <col min="1" max="1" width="8.28515625" bestFit="1" customWidth="1"/>
    <col min="2" max="2" width="43.140625" bestFit="1" customWidth="1"/>
    <col min="3" max="3" width="23.85546875" bestFit="1" customWidth="1"/>
    <col min="5" max="5" width="10.140625" bestFit="1" customWidth="1"/>
    <col min="7" max="7" width="62.7109375" bestFit="1" customWidth="1"/>
  </cols>
  <sheetData>
    <row r="1" spans="1:7" x14ac:dyDescent="0.25">
      <c r="A1" t="s">
        <v>35</v>
      </c>
      <c r="B1" t="s">
        <v>36</v>
      </c>
      <c r="C1" t="s">
        <v>2</v>
      </c>
      <c r="E1" t="s">
        <v>34</v>
      </c>
      <c r="G1" t="s">
        <v>37</v>
      </c>
    </row>
    <row r="2" spans="1:7" ht="16.5" x14ac:dyDescent="0.25">
      <c r="A2">
        <v>1</v>
      </c>
      <c r="B2" t="s">
        <v>11</v>
      </c>
      <c r="C2">
        <v>0</v>
      </c>
      <c r="E2">
        <v>2</v>
      </c>
      <c r="G2" s="3" t="str">
        <f t="shared" ref="G2:G33" si="0">IFERROR(INDEX($B$2:$B$14,MATCH(ROW()-ROW($G$1),$A$2:$A$14,0)),"")</f>
        <v>White</v>
      </c>
    </row>
    <row r="3" spans="1:7" ht="16.5" x14ac:dyDescent="0.25">
      <c r="A3">
        <v>2</v>
      </c>
      <c r="B3" t="s">
        <v>25</v>
      </c>
      <c r="C3">
        <v>0</v>
      </c>
      <c r="G3" s="3" t="str">
        <f t="shared" si="0"/>
        <v>Cream</v>
      </c>
    </row>
    <row r="4" spans="1:7" ht="16.5" x14ac:dyDescent="0.25">
      <c r="A4">
        <v>3</v>
      </c>
      <c r="B4" t="s">
        <v>12</v>
      </c>
      <c r="C4">
        <v>0</v>
      </c>
      <c r="G4" s="3" t="str">
        <f t="shared" si="0"/>
        <v>Black</v>
      </c>
    </row>
    <row r="5" spans="1:7" ht="16.5" x14ac:dyDescent="0.25">
      <c r="A5">
        <v>4</v>
      </c>
      <c r="B5" t="s">
        <v>13</v>
      </c>
      <c r="C5">
        <v>0</v>
      </c>
      <c r="G5" s="3" t="str">
        <f t="shared" si="0"/>
        <v>Multi-ply white</v>
      </c>
    </row>
    <row r="6" spans="1:7" ht="16.5" x14ac:dyDescent="0.25">
      <c r="G6" s="3" t="str">
        <f t="shared" si="0"/>
        <v/>
      </c>
    </row>
    <row r="7" spans="1:7" ht="16.5" x14ac:dyDescent="0.25">
      <c r="G7" s="3" t="str">
        <f t="shared" si="0"/>
        <v/>
      </c>
    </row>
    <row r="8" spans="1:7" ht="16.5" x14ac:dyDescent="0.25">
      <c r="G8" s="3" t="str">
        <f t="shared" si="0"/>
        <v/>
      </c>
    </row>
    <row r="9" spans="1:7" ht="16.5" x14ac:dyDescent="0.25">
      <c r="G9" s="3" t="str">
        <f t="shared" si="0"/>
        <v/>
      </c>
    </row>
    <row r="10" spans="1:7" ht="16.5" x14ac:dyDescent="0.25">
      <c r="G10" s="3" t="str">
        <f t="shared" si="0"/>
        <v/>
      </c>
    </row>
    <row r="11" spans="1:7" ht="16.5" x14ac:dyDescent="0.25">
      <c r="G11" s="3" t="str">
        <f t="shared" si="0"/>
        <v/>
      </c>
    </row>
    <row r="12" spans="1:7" ht="16.5" x14ac:dyDescent="0.25">
      <c r="G12" s="3" t="str">
        <f t="shared" si="0"/>
        <v/>
      </c>
    </row>
    <row r="13" spans="1:7" ht="16.5" x14ac:dyDescent="0.25">
      <c r="G13" s="3" t="str">
        <f t="shared" si="0"/>
        <v/>
      </c>
    </row>
    <row r="14" spans="1:7" ht="16.5" x14ac:dyDescent="0.25">
      <c r="G14" s="3" t="str">
        <f t="shared" si="0"/>
        <v/>
      </c>
    </row>
    <row r="15" spans="1:7" ht="16.5" x14ac:dyDescent="0.25">
      <c r="G15" s="3" t="str">
        <f t="shared" si="0"/>
        <v/>
      </c>
    </row>
    <row r="16" spans="1:7" ht="16.5" x14ac:dyDescent="0.25">
      <c r="G16" s="3" t="str">
        <f t="shared" si="0"/>
        <v/>
      </c>
    </row>
    <row r="17" spans="7:7" ht="16.5" x14ac:dyDescent="0.25">
      <c r="G17" s="3" t="str">
        <f t="shared" si="0"/>
        <v/>
      </c>
    </row>
    <row r="18" spans="7:7" ht="16.5" x14ac:dyDescent="0.25">
      <c r="G18" s="3" t="str">
        <f t="shared" si="0"/>
        <v/>
      </c>
    </row>
    <row r="19" spans="7:7" ht="16.5" x14ac:dyDescent="0.25">
      <c r="G19" s="3" t="str">
        <f t="shared" si="0"/>
        <v/>
      </c>
    </row>
    <row r="20" spans="7:7" ht="16.5" x14ac:dyDescent="0.25">
      <c r="G20" s="3" t="str">
        <f t="shared" si="0"/>
        <v/>
      </c>
    </row>
    <row r="21" spans="7:7" ht="16.5" x14ac:dyDescent="0.25">
      <c r="G21" s="3" t="str">
        <f t="shared" si="0"/>
        <v/>
      </c>
    </row>
    <row r="22" spans="7:7" ht="16.5" x14ac:dyDescent="0.25">
      <c r="G22" s="3" t="str">
        <f t="shared" si="0"/>
        <v/>
      </c>
    </row>
    <row r="23" spans="7:7" ht="16.5" x14ac:dyDescent="0.25">
      <c r="G23" s="3" t="str">
        <f t="shared" si="0"/>
        <v/>
      </c>
    </row>
    <row r="24" spans="7:7" ht="16.5" x14ac:dyDescent="0.25">
      <c r="G24" s="3" t="str">
        <f t="shared" si="0"/>
        <v/>
      </c>
    </row>
    <row r="25" spans="7:7" ht="16.5" x14ac:dyDescent="0.25">
      <c r="G25" s="3" t="str">
        <f t="shared" si="0"/>
        <v/>
      </c>
    </row>
    <row r="26" spans="7:7" ht="16.5" x14ac:dyDescent="0.25">
      <c r="G26" s="3" t="str">
        <f t="shared" si="0"/>
        <v/>
      </c>
    </row>
    <row r="27" spans="7:7" ht="16.5" x14ac:dyDescent="0.25">
      <c r="G27" s="3" t="str">
        <f t="shared" si="0"/>
        <v/>
      </c>
    </row>
    <row r="28" spans="7:7" ht="16.5" x14ac:dyDescent="0.25">
      <c r="G28" s="3" t="str">
        <f t="shared" si="0"/>
        <v/>
      </c>
    </row>
    <row r="29" spans="7:7" ht="16.5" x14ac:dyDescent="0.25">
      <c r="G29" s="3" t="str">
        <f t="shared" si="0"/>
        <v/>
      </c>
    </row>
    <row r="30" spans="7:7" ht="16.5" x14ac:dyDescent="0.25">
      <c r="G30" s="3" t="str">
        <f t="shared" si="0"/>
        <v/>
      </c>
    </row>
    <row r="31" spans="7:7" ht="16.5" x14ac:dyDescent="0.25">
      <c r="G31" s="3" t="str">
        <f t="shared" si="0"/>
        <v/>
      </c>
    </row>
    <row r="32" spans="7:7" ht="16.5" x14ac:dyDescent="0.25">
      <c r="G32" s="3" t="str">
        <f t="shared" si="0"/>
        <v/>
      </c>
    </row>
    <row r="33" spans="7:7" ht="16.5" x14ac:dyDescent="0.25">
      <c r="G33" s="3" t="str">
        <f t="shared" si="0"/>
        <v/>
      </c>
    </row>
    <row r="34" spans="7:7" ht="16.5" x14ac:dyDescent="0.25">
      <c r="G34" s="3" t="str">
        <f t="shared" ref="G34:G50" si="1">IFERROR(INDEX($B$2:$B$14,MATCH(ROW()-ROW($G$1),$A$2:$A$14,0)),"")</f>
        <v/>
      </c>
    </row>
    <row r="35" spans="7:7" ht="16.5" x14ac:dyDescent="0.25">
      <c r="G35" s="3" t="str">
        <f t="shared" si="1"/>
        <v/>
      </c>
    </row>
    <row r="36" spans="7:7" ht="16.5" x14ac:dyDescent="0.25">
      <c r="G36" s="3" t="str">
        <f t="shared" si="1"/>
        <v/>
      </c>
    </row>
    <row r="37" spans="7:7" ht="16.5" x14ac:dyDescent="0.25">
      <c r="G37" s="3" t="str">
        <f t="shared" si="1"/>
        <v/>
      </c>
    </row>
    <row r="38" spans="7:7" ht="16.5" x14ac:dyDescent="0.25">
      <c r="G38" s="3" t="str">
        <f t="shared" si="1"/>
        <v/>
      </c>
    </row>
    <row r="39" spans="7:7" ht="16.5" x14ac:dyDescent="0.25">
      <c r="G39" s="3" t="str">
        <f t="shared" si="1"/>
        <v/>
      </c>
    </row>
    <row r="40" spans="7:7" ht="16.5" x14ac:dyDescent="0.25">
      <c r="G40" s="3" t="str">
        <f t="shared" si="1"/>
        <v/>
      </c>
    </row>
    <row r="41" spans="7:7" ht="16.5" x14ac:dyDescent="0.25">
      <c r="G41" s="3" t="str">
        <f t="shared" si="1"/>
        <v/>
      </c>
    </row>
    <row r="42" spans="7:7" ht="16.5" x14ac:dyDescent="0.25">
      <c r="G42" s="3" t="str">
        <f t="shared" si="1"/>
        <v/>
      </c>
    </row>
    <row r="43" spans="7:7" ht="16.5" x14ac:dyDescent="0.25">
      <c r="G43" s="3" t="str">
        <f t="shared" si="1"/>
        <v/>
      </c>
    </row>
    <row r="44" spans="7:7" ht="16.5" x14ac:dyDescent="0.25">
      <c r="G44" s="3" t="str">
        <f t="shared" si="1"/>
        <v/>
      </c>
    </row>
    <row r="45" spans="7:7" ht="16.5" x14ac:dyDescent="0.25">
      <c r="G45" s="3" t="str">
        <f t="shared" si="1"/>
        <v/>
      </c>
    </row>
    <row r="46" spans="7:7" ht="16.5" x14ac:dyDescent="0.25">
      <c r="G46" s="3" t="str">
        <f t="shared" si="1"/>
        <v/>
      </c>
    </row>
    <row r="47" spans="7:7" ht="16.5" x14ac:dyDescent="0.25">
      <c r="G47" s="3" t="str">
        <f t="shared" si="1"/>
        <v/>
      </c>
    </row>
    <row r="48" spans="7:7" ht="16.5" x14ac:dyDescent="0.25">
      <c r="G48" s="3" t="str">
        <f t="shared" si="1"/>
        <v/>
      </c>
    </row>
    <row r="49" spans="7:7" ht="16.5" x14ac:dyDescent="0.25">
      <c r="G49" s="3" t="str">
        <f t="shared" si="1"/>
        <v/>
      </c>
    </row>
    <row r="50" spans="7:7" ht="16.5" x14ac:dyDescent="0.25">
      <c r="G50" s="3" t="str">
        <f t="shared" si="1"/>
        <v/>
      </c>
    </row>
    <row r="51" spans="7:7" ht="16.5" x14ac:dyDescent="0.25">
      <c r="G51" s="3" t="str">
        <f>IFERROR(INDEX($C$2:$C$14,MATCH(ROW()-ROW(#REF!),$B$2:$B$14,0)),"")</f>
        <v/>
      </c>
    </row>
  </sheetData>
  <dataValidations count="1">
    <dataValidation type="list" allowBlank="1" showInputMessage="1" showErrorMessage="1" sqref="E11">
      <formula1>GuitarTypeList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51"/>
  <sheetViews>
    <sheetView workbookViewId="0">
      <selection activeCell="B9" sqref="B9"/>
    </sheetView>
  </sheetViews>
  <sheetFormatPr defaultRowHeight="15" x14ac:dyDescent="0.25"/>
  <cols>
    <col min="1" max="1" width="8.28515625" bestFit="1" customWidth="1"/>
    <col min="2" max="2" width="43.140625" bestFit="1" customWidth="1"/>
    <col min="3" max="3" width="23.85546875" bestFit="1" customWidth="1"/>
    <col min="5" max="5" width="10.140625" bestFit="1" customWidth="1"/>
    <col min="7" max="7" width="62.7109375" bestFit="1" customWidth="1"/>
  </cols>
  <sheetData>
    <row r="1" spans="1:7" x14ac:dyDescent="0.25">
      <c r="A1" t="s">
        <v>35</v>
      </c>
      <c r="B1" t="s">
        <v>36</v>
      </c>
      <c r="C1" t="s">
        <v>2</v>
      </c>
      <c r="E1" t="s">
        <v>34</v>
      </c>
      <c r="G1" t="s">
        <v>37</v>
      </c>
    </row>
    <row r="2" spans="1:7" ht="16.5" x14ac:dyDescent="0.25">
      <c r="A2">
        <v>1</v>
      </c>
      <c r="B2" t="s">
        <v>80</v>
      </c>
      <c r="C2">
        <v>0</v>
      </c>
      <c r="E2">
        <v>1</v>
      </c>
      <c r="G2" s="3" t="str">
        <f t="shared" ref="G2:G33" si="0">IFERROR(INDEX($B$2:$B$14,MATCH(ROW()-ROW($G$1),$A$2:$A$14,0)),"")</f>
        <v>6-string Seymour Duncan or DiMarzio passive</v>
      </c>
    </row>
    <row r="3" spans="1:7" ht="16.5" x14ac:dyDescent="0.25">
      <c r="A3">
        <v>2</v>
      </c>
      <c r="B3" t="s">
        <v>64</v>
      </c>
      <c r="C3">
        <v>75</v>
      </c>
      <c r="G3" s="3" t="str">
        <f t="shared" si="0"/>
        <v>6-string active EMG (+$75)</v>
      </c>
    </row>
    <row r="4" spans="1:7" ht="16.5" x14ac:dyDescent="0.25">
      <c r="G4" s="3" t="str">
        <f t="shared" si="0"/>
        <v/>
      </c>
    </row>
    <row r="5" spans="1:7" ht="16.5" x14ac:dyDescent="0.25">
      <c r="G5" s="3" t="str">
        <f t="shared" si="0"/>
        <v/>
      </c>
    </row>
    <row r="6" spans="1:7" ht="16.5" x14ac:dyDescent="0.25">
      <c r="G6" s="3" t="str">
        <f t="shared" si="0"/>
        <v/>
      </c>
    </row>
    <row r="7" spans="1:7" ht="16.5" x14ac:dyDescent="0.25">
      <c r="G7" s="3" t="str">
        <f t="shared" si="0"/>
        <v/>
      </c>
    </row>
    <row r="8" spans="1:7" ht="16.5" x14ac:dyDescent="0.25">
      <c r="G8" s="3" t="str">
        <f t="shared" si="0"/>
        <v/>
      </c>
    </row>
    <row r="9" spans="1:7" ht="16.5" x14ac:dyDescent="0.25">
      <c r="G9" s="3" t="str">
        <f t="shared" si="0"/>
        <v/>
      </c>
    </row>
    <row r="10" spans="1:7" ht="16.5" x14ac:dyDescent="0.25">
      <c r="G10" s="3" t="str">
        <f t="shared" si="0"/>
        <v/>
      </c>
    </row>
    <row r="11" spans="1:7" ht="16.5" x14ac:dyDescent="0.25">
      <c r="G11" s="3" t="str">
        <f t="shared" si="0"/>
        <v/>
      </c>
    </row>
    <row r="12" spans="1:7" ht="16.5" x14ac:dyDescent="0.25">
      <c r="G12" s="3" t="str">
        <f t="shared" si="0"/>
        <v/>
      </c>
    </row>
    <row r="13" spans="1:7" ht="16.5" x14ac:dyDescent="0.25">
      <c r="G13" s="3" t="str">
        <f t="shared" si="0"/>
        <v/>
      </c>
    </row>
    <row r="14" spans="1:7" ht="16.5" x14ac:dyDescent="0.25">
      <c r="G14" s="3" t="str">
        <f t="shared" si="0"/>
        <v/>
      </c>
    </row>
    <row r="15" spans="1:7" ht="16.5" x14ac:dyDescent="0.25">
      <c r="G15" s="3" t="str">
        <f t="shared" si="0"/>
        <v/>
      </c>
    </row>
    <row r="16" spans="1:7" ht="16.5" x14ac:dyDescent="0.25">
      <c r="G16" s="3" t="str">
        <f t="shared" si="0"/>
        <v/>
      </c>
    </row>
    <row r="17" spans="7:7" ht="16.5" x14ac:dyDescent="0.25">
      <c r="G17" s="3" t="str">
        <f t="shared" si="0"/>
        <v/>
      </c>
    </row>
    <row r="18" spans="7:7" ht="16.5" x14ac:dyDescent="0.25">
      <c r="G18" s="3" t="str">
        <f t="shared" si="0"/>
        <v/>
      </c>
    </row>
    <row r="19" spans="7:7" ht="16.5" x14ac:dyDescent="0.25">
      <c r="G19" s="3" t="str">
        <f t="shared" si="0"/>
        <v/>
      </c>
    </row>
    <row r="20" spans="7:7" ht="16.5" x14ac:dyDescent="0.25">
      <c r="G20" s="3" t="str">
        <f t="shared" si="0"/>
        <v/>
      </c>
    </row>
    <row r="21" spans="7:7" ht="16.5" x14ac:dyDescent="0.25">
      <c r="G21" s="3" t="str">
        <f t="shared" si="0"/>
        <v/>
      </c>
    </row>
    <row r="22" spans="7:7" ht="16.5" x14ac:dyDescent="0.25">
      <c r="G22" s="3" t="str">
        <f t="shared" si="0"/>
        <v/>
      </c>
    </row>
    <row r="23" spans="7:7" ht="16.5" x14ac:dyDescent="0.25">
      <c r="G23" s="3" t="str">
        <f t="shared" si="0"/>
        <v/>
      </c>
    </row>
    <row r="24" spans="7:7" ht="16.5" x14ac:dyDescent="0.25">
      <c r="G24" s="3" t="str">
        <f t="shared" si="0"/>
        <v/>
      </c>
    </row>
    <row r="25" spans="7:7" ht="16.5" x14ac:dyDescent="0.25">
      <c r="G25" s="3" t="str">
        <f t="shared" si="0"/>
        <v/>
      </c>
    </row>
    <row r="26" spans="7:7" ht="16.5" x14ac:dyDescent="0.25">
      <c r="G26" s="3" t="str">
        <f t="shared" si="0"/>
        <v/>
      </c>
    </row>
    <row r="27" spans="7:7" ht="16.5" x14ac:dyDescent="0.25">
      <c r="G27" s="3" t="str">
        <f t="shared" si="0"/>
        <v/>
      </c>
    </row>
    <row r="28" spans="7:7" ht="16.5" x14ac:dyDescent="0.25">
      <c r="G28" s="3" t="str">
        <f t="shared" si="0"/>
        <v/>
      </c>
    </row>
    <row r="29" spans="7:7" ht="16.5" x14ac:dyDescent="0.25">
      <c r="G29" s="3" t="str">
        <f t="shared" si="0"/>
        <v/>
      </c>
    </row>
    <row r="30" spans="7:7" ht="16.5" x14ac:dyDescent="0.25">
      <c r="G30" s="3" t="str">
        <f t="shared" si="0"/>
        <v/>
      </c>
    </row>
    <row r="31" spans="7:7" ht="16.5" x14ac:dyDescent="0.25">
      <c r="G31" s="3" t="str">
        <f t="shared" si="0"/>
        <v/>
      </c>
    </row>
    <row r="32" spans="7:7" ht="16.5" x14ac:dyDescent="0.25">
      <c r="G32" s="3" t="str">
        <f t="shared" si="0"/>
        <v/>
      </c>
    </row>
    <row r="33" spans="7:7" ht="16.5" x14ac:dyDescent="0.25">
      <c r="G33" s="3" t="str">
        <f t="shared" si="0"/>
        <v/>
      </c>
    </row>
    <row r="34" spans="7:7" ht="16.5" x14ac:dyDescent="0.25">
      <c r="G34" s="3" t="str">
        <f t="shared" ref="G34:G50" si="1">IFERROR(INDEX($B$2:$B$14,MATCH(ROW()-ROW($G$1),$A$2:$A$14,0)),"")</f>
        <v/>
      </c>
    </row>
    <row r="35" spans="7:7" ht="16.5" x14ac:dyDescent="0.25">
      <c r="G35" s="3" t="str">
        <f t="shared" si="1"/>
        <v/>
      </c>
    </row>
    <row r="36" spans="7:7" ht="16.5" x14ac:dyDescent="0.25">
      <c r="G36" s="3" t="str">
        <f t="shared" si="1"/>
        <v/>
      </c>
    </row>
    <row r="37" spans="7:7" ht="16.5" x14ac:dyDescent="0.25">
      <c r="G37" s="3" t="str">
        <f t="shared" si="1"/>
        <v/>
      </c>
    </row>
    <row r="38" spans="7:7" ht="16.5" x14ac:dyDescent="0.25">
      <c r="G38" s="3" t="str">
        <f t="shared" si="1"/>
        <v/>
      </c>
    </row>
    <row r="39" spans="7:7" ht="16.5" x14ac:dyDescent="0.25">
      <c r="G39" s="3" t="str">
        <f t="shared" si="1"/>
        <v/>
      </c>
    </row>
    <row r="40" spans="7:7" ht="16.5" x14ac:dyDescent="0.25">
      <c r="G40" s="3" t="str">
        <f t="shared" si="1"/>
        <v/>
      </c>
    </row>
    <row r="41" spans="7:7" ht="16.5" x14ac:dyDescent="0.25">
      <c r="G41" s="3" t="str">
        <f t="shared" si="1"/>
        <v/>
      </c>
    </row>
    <row r="42" spans="7:7" ht="16.5" x14ac:dyDescent="0.25">
      <c r="G42" s="3" t="str">
        <f t="shared" si="1"/>
        <v/>
      </c>
    </row>
    <row r="43" spans="7:7" ht="16.5" x14ac:dyDescent="0.25">
      <c r="G43" s="3" t="str">
        <f t="shared" si="1"/>
        <v/>
      </c>
    </row>
    <row r="44" spans="7:7" ht="16.5" x14ac:dyDescent="0.25">
      <c r="G44" s="3" t="str">
        <f t="shared" si="1"/>
        <v/>
      </c>
    </row>
    <row r="45" spans="7:7" ht="16.5" x14ac:dyDescent="0.25">
      <c r="G45" s="3" t="str">
        <f t="shared" si="1"/>
        <v/>
      </c>
    </row>
    <row r="46" spans="7:7" ht="16.5" x14ac:dyDescent="0.25">
      <c r="G46" s="3" t="str">
        <f t="shared" si="1"/>
        <v/>
      </c>
    </row>
    <row r="47" spans="7:7" ht="16.5" x14ac:dyDescent="0.25">
      <c r="G47" s="3" t="str">
        <f t="shared" si="1"/>
        <v/>
      </c>
    </row>
    <row r="48" spans="7:7" ht="16.5" x14ac:dyDescent="0.25">
      <c r="G48" s="3" t="str">
        <f t="shared" si="1"/>
        <v/>
      </c>
    </row>
    <row r="49" spans="7:7" ht="16.5" x14ac:dyDescent="0.25">
      <c r="G49" s="3" t="str">
        <f t="shared" si="1"/>
        <v/>
      </c>
    </row>
    <row r="50" spans="7:7" ht="16.5" x14ac:dyDescent="0.25">
      <c r="G50" s="3" t="str">
        <f t="shared" si="1"/>
        <v/>
      </c>
    </row>
    <row r="51" spans="7:7" ht="16.5" x14ac:dyDescent="0.25">
      <c r="G51" s="3" t="str">
        <f>IFERROR(INDEX($C$2:$C$14,MATCH(ROW()-ROW(#REF!),$B$2:$B$14,0)),"")</f>
        <v/>
      </c>
    </row>
  </sheetData>
  <dataValidations count="1">
    <dataValidation type="list" allowBlank="1" showInputMessage="1" showErrorMessage="1" sqref="E11">
      <formula1>GuitarTypeList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32</vt:i4>
      </vt:variant>
    </vt:vector>
  </HeadingPairs>
  <TitlesOfParts>
    <vt:vector size="50" baseType="lpstr">
      <vt:lpstr>Order Sheet</vt:lpstr>
      <vt:lpstr>Sheet1</vt:lpstr>
      <vt:lpstr>GuitarType</vt:lpstr>
      <vt:lpstr>Dexterity</vt:lpstr>
      <vt:lpstr>Hardware</vt:lpstr>
      <vt:lpstr>BodyBackWood</vt:lpstr>
      <vt:lpstr>BodyTopWood</vt:lpstr>
      <vt:lpstr>BodyBinding</vt:lpstr>
      <vt:lpstr>Pickups</vt:lpstr>
      <vt:lpstr>BodyFinish</vt:lpstr>
      <vt:lpstr>NeckWood</vt:lpstr>
      <vt:lpstr>FretboardWood</vt:lpstr>
      <vt:lpstr>FretboardBinding</vt:lpstr>
      <vt:lpstr>SideDots</vt:lpstr>
      <vt:lpstr>PositionMarkers</vt:lpstr>
      <vt:lpstr>NeckBackFinish</vt:lpstr>
      <vt:lpstr>HeadStockFinish</vt:lpstr>
      <vt:lpstr>Frets</vt:lpstr>
      <vt:lpstr>BodyBackWoodReference</vt:lpstr>
      <vt:lpstr>BodyBackWoodType</vt:lpstr>
      <vt:lpstr>BodyBindingReference</vt:lpstr>
      <vt:lpstr>BodyBindingType</vt:lpstr>
      <vt:lpstr>BodyFinishReference</vt:lpstr>
      <vt:lpstr>BodyFinishType</vt:lpstr>
      <vt:lpstr>BodyTopWoodReference</vt:lpstr>
      <vt:lpstr>BodyTopWoodType</vt:lpstr>
      <vt:lpstr>DexterityReference</vt:lpstr>
      <vt:lpstr>DexterityType</vt:lpstr>
      <vt:lpstr>FretboardBindingReference</vt:lpstr>
      <vt:lpstr>FretboardBindingType</vt:lpstr>
      <vt:lpstr>FretboardWoodReference</vt:lpstr>
      <vt:lpstr>FretboardWoodType</vt:lpstr>
      <vt:lpstr>FretsReference</vt:lpstr>
      <vt:lpstr>FretsType</vt:lpstr>
      <vt:lpstr>GuitarReference</vt:lpstr>
      <vt:lpstr>GuitarType</vt:lpstr>
      <vt:lpstr>HardwareReference</vt:lpstr>
      <vt:lpstr>HardwareType</vt:lpstr>
      <vt:lpstr>HeadStockFinishReference</vt:lpstr>
      <vt:lpstr>HeadStockFinishType</vt:lpstr>
      <vt:lpstr>NeckBackFinishReference</vt:lpstr>
      <vt:lpstr>NeckBackFinishType</vt:lpstr>
      <vt:lpstr>NeckWoodReference</vt:lpstr>
      <vt:lpstr>NeckWoodType</vt:lpstr>
      <vt:lpstr>PickupsReference</vt:lpstr>
      <vt:lpstr>PickupsType</vt:lpstr>
      <vt:lpstr>PositionMarkersReference</vt:lpstr>
      <vt:lpstr>PositionMarkersType</vt:lpstr>
      <vt:lpstr>SideDotsReference</vt:lpstr>
      <vt:lpstr>SideDotsType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2017-12-22T00:51:58Z</dcterms:modified>
</cp:coreProperties>
</file>